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30" windowHeight="4410" activeTab="0"/>
  </bookViews>
  <sheets>
    <sheet name="Pi-Charts" sheetId="1" r:id="rId1"/>
    <sheet name="Breakdow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<sst xmlns="http://schemas.openxmlformats.org/spreadsheetml/2006/main" count="165" uniqueCount="81">
  <si>
    <t>Total IEEE Members</t>
  </si>
  <si>
    <t>Section Name</t>
  </si>
  <si>
    <t>Industry</t>
  </si>
  <si>
    <t>Academic</t>
  </si>
  <si>
    <t>Government</t>
  </si>
  <si>
    <t>Retired</t>
  </si>
  <si>
    <t>Undefined</t>
  </si>
  <si>
    <t>Students</t>
  </si>
  <si>
    <t>Breakdown</t>
  </si>
  <si>
    <t>Austria</t>
  </si>
  <si>
    <t>Bahrain</t>
  </si>
  <si>
    <t>Belarus</t>
  </si>
  <si>
    <t>Benelux</t>
  </si>
  <si>
    <t>Bosnia</t>
  </si>
  <si>
    <t>Bulgaria</t>
  </si>
  <si>
    <t>Croatia</t>
  </si>
  <si>
    <t>Cyprus</t>
  </si>
  <si>
    <t>Check</t>
  </si>
  <si>
    <t>Denmark</t>
  </si>
  <si>
    <t>Egypt</t>
  </si>
  <si>
    <t>Estonia</t>
  </si>
  <si>
    <t>Finland</t>
  </si>
  <si>
    <t>France</t>
  </si>
  <si>
    <t>Germany</t>
  </si>
  <si>
    <t>Greece</t>
  </si>
  <si>
    <t>Hungary</t>
  </si>
  <si>
    <t>Iceland</t>
  </si>
  <si>
    <t>Iran</t>
  </si>
  <si>
    <t>Israel</t>
  </si>
  <si>
    <t>Italy</t>
  </si>
  <si>
    <t>Jordan</t>
  </si>
  <si>
    <t>Kenya</t>
  </si>
  <si>
    <t>Kuwait</t>
  </si>
  <si>
    <t>Lebanon</t>
  </si>
  <si>
    <t>Lithuania</t>
  </si>
  <si>
    <t>Malta</t>
  </si>
  <si>
    <t>Morocco</t>
  </si>
  <si>
    <t>Nigeria</t>
  </si>
  <si>
    <t>Norway</t>
  </si>
  <si>
    <t>Oman</t>
  </si>
  <si>
    <t>Poland</t>
  </si>
  <si>
    <t>Portugal</t>
  </si>
  <si>
    <t>Qatar</t>
  </si>
  <si>
    <t>Republic of Macedonia</t>
  </si>
  <si>
    <t>Romania</t>
  </si>
  <si>
    <t>Russia (Siberia)</t>
  </si>
  <si>
    <t>Russia (NW)</t>
  </si>
  <si>
    <t>Russia</t>
  </si>
  <si>
    <t>Saudi Arabia</t>
  </si>
  <si>
    <t>Serbia &amp; Montenegro</t>
  </si>
  <si>
    <t>Slovenia</t>
  </si>
  <si>
    <t>South Africa</t>
  </si>
  <si>
    <t>Spain</t>
  </si>
  <si>
    <t>Sweden</t>
  </si>
  <si>
    <t>Switzerland</t>
  </si>
  <si>
    <t>Turki</t>
  </si>
  <si>
    <t>UK &amp; RI</t>
  </si>
  <si>
    <t>Ukraine</t>
  </si>
  <si>
    <t>UAE</t>
  </si>
  <si>
    <t>Western Saudi Arabia</t>
  </si>
  <si>
    <t>R8 Countries Outside Sections</t>
  </si>
  <si>
    <t>R8 - APO/FPO</t>
  </si>
  <si>
    <t>Total members + Students</t>
  </si>
  <si>
    <t>Europe</t>
  </si>
  <si>
    <t>Middle East</t>
  </si>
  <si>
    <t>Africa</t>
  </si>
  <si>
    <t>Region</t>
  </si>
  <si>
    <t>Regular IEEE Members</t>
  </si>
  <si>
    <t>IEEE Regular Members Breadown</t>
  </si>
  <si>
    <t>Total</t>
  </si>
  <si>
    <t>#</t>
  </si>
  <si>
    <t>No color</t>
  </si>
  <si>
    <t>Yellow</t>
  </si>
  <si>
    <t>Europe Sections</t>
  </si>
  <si>
    <t>Middle East Sections</t>
  </si>
  <si>
    <t>Blue</t>
  </si>
  <si>
    <t>Africa Sections</t>
  </si>
  <si>
    <t>IEEE Region 8 Analysis</t>
  </si>
  <si>
    <t>Europe Region Analysis</t>
  </si>
  <si>
    <t>Middle East Region Analysis</t>
  </si>
  <si>
    <t>Africa Region Analysis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</si>
</sst>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0"/>
    </font>
    <font>
      <b/>
      <sz val="9.75"/>
      <name val="Arial"/>
      <family val="2"/>
    </font>
    <font>
      <sz val="9.75"/>
      <name val="Arial"/>
      <family val="0"/>
    </font>
    <font>
      <b/>
      <sz val="11.75"/>
      <name val="Arial"/>
      <family val="0"/>
    </font>
    <font>
      <b/>
      <sz val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1" xfId="0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5" borderId="3" xfId="0" applyFill="1" applyBorder="1" applyAlignment="1">
      <alignment/>
    </xf>
    <xf numFmtId="0" fontId="1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wrapText="1"/>
    </xf>
    <xf numFmtId="0" fontId="0" fillId="0" borderId="6" xfId="0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5" borderId="7" xfId="0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9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3" borderId="6" xfId="0" applyFill="1" applyBorder="1" applyAlignment="1">
      <alignment horizontal="center"/>
    </xf>
    <xf numFmtId="9" fontId="0" fillId="3" borderId="6" xfId="0" applyNumberForma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4" borderId="6" xfId="0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0" fillId="4" borderId="6" xfId="0" applyFill="1" applyBorder="1" applyAlignment="1">
      <alignment/>
    </xf>
    <xf numFmtId="0" fontId="1" fillId="6" borderId="6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9" fontId="1" fillId="5" borderId="1" xfId="0" applyNumberFormat="1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9" fontId="1" fillId="5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5" borderId="5" xfId="0" applyFill="1" applyBorder="1" applyAlignment="1">
      <alignment/>
    </xf>
    <xf numFmtId="9" fontId="1" fillId="5" borderId="8" xfId="0" applyNumberFormat="1" applyFont="1" applyFill="1" applyBorder="1" applyAlignment="1">
      <alignment horizontal="center"/>
    </xf>
    <xf numFmtId="9" fontId="1" fillId="5" borderId="9" xfId="0" applyNumberFormat="1" applyFont="1" applyFill="1" applyBorder="1" applyAlignment="1">
      <alignment horizontal="center"/>
    </xf>
    <xf numFmtId="9" fontId="1" fillId="5" borderId="7" xfId="0" applyNumberFormat="1" applyFont="1" applyFill="1" applyBorder="1" applyAlignment="1">
      <alignment horizontal="center"/>
    </xf>
    <xf numFmtId="9" fontId="1" fillId="5" borderId="10" xfId="0" applyNumberFormat="1" applyFont="1" applyFill="1" applyBorder="1" applyAlignment="1">
      <alignment horizontal="center"/>
    </xf>
    <xf numFmtId="9" fontId="1" fillId="5" borderId="11" xfId="0" applyNumberFormat="1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IEEE R8 Regular Members vs Students</a:t>
            </a:r>
          </a:p>
        </c:rich>
      </c:tx>
      <c:layout>
        <c:manualLayout>
          <c:xMode val="factor"/>
          <c:yMode val="factor"/>
          <c:x val="-0.04375"/>
          <c:y val="-0.01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40525"/>
          <c:w val="0.7945"/>
          <c:h val="0.520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('Pi-Charts'!$C$207,'Pi-Charts'!$N$207)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IEEE R8 Regular Members Breakdown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('Pi-Charts'!$D$207,'Pi-Charts'!$F$207,'Pi-Charts'!$H$207,'Pi-Charts'!$J$207,'Pi-Charts'!$L$207)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IEEE R8 Europe Members Breakdown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Industry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Academic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42%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Government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Retired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Undefined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1"/>
            <c:showLeaderLines val="1"/>
            <c:showPercent val="1"/>
          </c:dLbls>
          <c:val>
            <c:numRef>
              <c:f>('Pi-Charts'!$E$148,'Pi-Charts'!$G$148,'Pi-Charts'!$I$148,'Pi-Charts'!$K$148,'Pi-Charts'!$M$148)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IEEE R8 Students VS. Regular Members in Europe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Regular Members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Student Members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('Pi-Charts'!$B$148,'Pi-Charts'!$O$148)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IEEE R8 Middle East Members Breakdown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Industry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52%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Academic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Government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Retired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Undefined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('Pi-Charts'!$E$149,'Pi-Charts'!$G$149,'Pi-Charts'!$I$149,'Pi-Charts'!$K$149,'Pi-Charts'!$M$149)</c:f>
              <c:numCache>
                <c:ptCount val="5"/>
                <c:pt idx="0">
                  <c:v>0.5182672233820459</c:v>
                </c:pt>
                <c:pt idx="1">
                  <c:v>0.38987473903966596</c:v>
                </c:pt>
                <c:pt idx="2">
                  <c:v>0.024530271398747392</c:v>
                </c:pt>
                <c:pt idx="3">
                  <c:v>0.016701461377870562</c:v>
                </c:pt>
                <c:pt idx="4">
                  <c:v>0.050626304801670144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IEEE R8 Student VS. Regular Members in Middle East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Regular Members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47%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Student Members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53%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('Pi-Charts'!$B$149,'Pi-Charts'!$O$149)</c:f>
              <c:numCache>
                <c:ptCount val="2"/>
                <c:pt idx="0">
                  <c:v>0.4664070107108082</c:v>
                </c:pt>
                <c:pt idx="1">
                  <c:v>0.5335929892891919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IEEE R8 Africa  Members Breakdown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Industry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55%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Academic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Government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Retired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Undefined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('Pi-Charts'!$E$150,'Pi-Charts'!$G$150,'Pi-Charts'!$I$150,'Pi-Charts'!$K$150,'Pi-Charts'!$M$150)</c:f>
              <c:numCache>
                <c:ptCount val="5"/>
                <c:pt idx="0">
                  <c:v>0.5501474926253688</c:v>
                </c:pt>
                <c:pt idx="1">
                  <c:v>0.3613569321533923</c:v>
                </c:pt>
                <c:pt idx="2">
                  <c:v>0.025073746312684365</c:v>
                </c:pt>
                <c:pt idx="3">
                  <c:v>0.011061946902654867</c:v>
                </c:pt>
                <c:pt idx="4">
                  <c:v>0.05235988200589971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IEEE R8 Student VS. Regular Members in Africa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Regular Members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49%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Student Members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51%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('Pi-Charts'!$B$150,'Pi-Charts'!$O$150)</c:f>
              <c:numCache>
                <c:ptCount val="2"/>
                <c:pt idx="0">
                  <c:v>0.4921960072595281</c:v>
                </c:pt>
                <c:pt idx="1">
                  <c:v>0.5078039927404718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</cdr:x>
      <cdr:y>0.48675</cdr:y>
    </cdr:from>
    <cdr:to>
      <cdr:x>0.352</cdr:x>
      <cdr:y>0.56925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122872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Students</a:t>
          </a:r>
        </a:p>
      </cdr:txBody>
    </cdr:sp>
  </cdr:relSizeAnchor>
  <cdr:relSizeAnchor xmlns:cdr="http://schemas.openxmlformats.org/drawingml/2006/chartDrawing">
    <cdr:from>
      <cdr:x>0.459</cdr:x>
      <cdr:y>0.63575</cdr:y>
    </cdr:from>
    <cdr:to>
      <cdr:x>0.688</cdr:x>
      <cdr:y>0.71825</cdr:y>
    </cdr:to>
    <cdr:sp>
      <cdr:nvSpPr>
        <cdr:cNvPr id="2" name="TextBox 2"/>
        <cdr:cNvSpPr txBox="1">
          <a:spLocks noChangeArrowheads="1"/>
        </cdr:cNvSpPr>
      </cdr:nvSpPr>
      <cdr:spPr>
        <a:xfrm>
          <a:off x="2324100" y="1609725"/>
          <a:ext cx="1162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Regular Members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0.80325</cdr:x>
      <cdr:y>0.8215</cdr:y>
    </cdr:from>
    <cdr:to>
      <cdr:x>0.927</cdr:x>
      <cdr:y>0.9045</cdr:y>
    </cdr:to>
    <cdr:sp>
      <cdr:nvSpPr>
        <cdr:cNvPr id="1" name="TextBox 1"/>
        <cdr:cNvSpPr txBox="1">
          <a:spLocks noChangeArrowheads="1"/>
        </cdr:cNvSpPr>
      </cdr:nvSpPr>
      <cdr:spPr>
        <a:xfrm>
          <a:off x="3648075" y="2066925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Industry</a:t>
          </a:r>
        </a:p>
      </cdr:txBody>
    </cdr:sp>
  </cdr:relSizeAnchor>
  <cdr:relSizeAnchor xmlns:cdr="http://schemas.openxmlformats.org/drawingml/2006/chartDrawing">
    <cdr:from>
      <cdr:x>0.0275</cdr:x>
      <cdr:y>0.8735</cdr:y>
    </cdr:from>
    <cdr:to>
      <cdr:x>0.1785</cdr:x>
      <cdr:y>0.9565</cdr:y>
    </cdr:to>
    <cdr:sp>
      <cdr:nvSpPr>
        <cdr:cNvPr id="2" name="TextBox 2"/>
        <cdr:cNvSpPr txBox="1">
          <a:spLocks noChangeArrowheads="1"/>
        </cdr:cNvSpPr>
      </cdr:nvSpPr>
      <cdr:spPr>
        <a:xfrm>
          <a:off x="123825" y="2200275"/>
          <a:ext cx="685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Academic</a:t>
          </a:r>
        </a:p>
      </cdr:txBody>
    </cdr:sp>
  </cdr:relSizeAnchor>
  <cdr:relSizeAnchor xmlns:cdr="http://schemas.openxmlformats.org/drawingml/2006/chartDrawing">
    <cdr:from>
      <cdr:x>0.17525</cdr:x>
      <cdr:y>0.18725</cdr:y>
    </cdr:from>
    <cdr:to>
      <cdr:x>0.35975</cdr:x>
      <cdr:y>0.27025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466725"/>
          <a:ext cx="838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Government</a:t>
          </a:r>
        </a:p>
      </cdr:txBody>
    </cdr:sp>
  </cdr:relSizeAnchor>
  <cdr:relSizeAnchor xmlns:cdr="http://schemas.openxmlformats.org/drawingml/2006/chartDrawing">
    <cdr:from>
      <cdr:x>0.3465</cdr:x>
      <cdr:y>0.13275</cdr:y>
    </cdr:from>
    <cdr:to>
      <cdr:x>0.46175</cdr:x>
      <cdr:y>0.21575</cdr:y>
    </cdr:to>
    <cdr:sp>
      <cdr:nvSpPr>
        <cdr:cNvPr id="4" name="TextBox 4"/>
        <cdr:cNvSpPr txBox="1">
          <a:spLocks noChangeArrowheads="1"/>
        </cdr:cNvSpPr>
      </cdr:nvSpPr>
      <cdr:spPr>
        <a:xfrm>
          <a:off x="1571625" y="333375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Retired</a:t>
          </a:r>
        </a:p>
      </cdr:txBody>
    </cdr:sp>
  </cdr:relSizeAnchor>
  <cdr:relSizeAnchor xmlns:cdr="http://schemas.openxmlformats.org/drawingml/2006/chartDrawing">
    <cdr:from>
      <cdr:x>0.47</cdr:x>
      <cdr:y>0.13275</cdr:y>
    </cdr:from>
    <cdr:to>
      <cdr:x>0.62525</cdr:x>
      <cdr:y>0.21575</cdr:y>
    </cdr:to>
    <cdr:sp>
      <cdr:nvSpPr>
        <cdr:cNvPr id="5" name="TextBox 5"/>
        <cdr:cNvSpPr txBox="1">
          <a:spLocks noChangeArrowheads="1"/>
        </cdr:cNvSpPr>
      </cdr:nvSpPr>
      <cdr:spPr>
        <a:xfrm>
          <a:off x="2133600" y="333375"/>
          <a:ext cx="704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Undefined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57150</xdr:rowOff>
    </xdr:from>
    <xdr:to>
      <xdr:col>9</xdr:col>
      <xdr:colOff>209550</xdr:colOff>
      <xdr:row>17</xdr:row>
      <xdr:rowOff>9525</xdr:rowOff>
    </xdr:to>
    <xdr:graphicFrame>
      <xdr:nvGraphicFramePr>
        <xdr:cNvPr id="1" name="Chart 9"/>
        <xdr:cNvGraphicFramePr/>
      </xdr:nvGraphicFramePr>
      <xdr:xfrm>
        <a:off x="161925" y="390525"/>
        <a:ext cx="50768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57150</xdr:colOff>
      <xdr:row>1</xdr:row>
      <xdr:rowOff>57150</xdr:rowOff>
    </xdr:from>
    <xdr:to>
      <xdr:col>18</xdr:col>
      <xdr:colOff>38100</xdr:colOff>
      <xdr:row>16</xdr:row>
      <xdr:rowOff>152400</xdr:rowOff>
    </xdr:to>
    <xdr:graphicFrame>
      <xdr:nvGraphicFramePr>
        <xdr:cNvPr id="2" name="Chart 10"/>
        <xdr:cNvGraphicFramePr/>
      </xdr:nvGraphicFramePr>
      <xdr:xfrm>
        <a:off x="5486400" y="390525"/>
        <a:ext cx="45434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21</xdr:row>
      <xdr:rowOff>0</xdr:rowOff>
    </xdr:from>
    <xdr:to>
      <xdr:col>9</xdr:col>
      <xdr:colOff>247650</xdr:colOff>
      <xdr:row>36</xdr:row>
      <xdr:rowOff>9525</xdr:rowOff>
    </xdr:to>
    <xdr:graphicFrame>
      <xdr:nvGraphicFramePr>
        <xdr:cNvPr id="3" name="Chart 12"/>
        <xdr:cNvGraphicFramePr/>
      </xdr:nvGraphicFramePr>
      <xdr:xfrm>
        <a:off x="200025" y="3743325"/>
        <a:ext cx="507682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21</xdr:row>
      <xdr:rowOff>0</xdr:rowOff>
    </xdr:from>
    <xdr:to>
      <xdr:col>18</xdr:col>
      <xdr:colOff>114300</xdr:colOff>
      <xdr:row>36</xdr:row>
      <xdr:rowOff>9525</xdr:rowOff>
    </xdr:to>
    <xdr:graphicFrame>
      <xdr:nvGraphicFramePr>
        <xdr:cNvPr id="4" name="Chart 13"/>
        <xdr:cNvGraphicFramePr/>
      </xdr:nvGraphicFramePr>
      <xdr:xfrm>
        <a:off x="5438775" y="3743325"/>
        <a:ext cx="466725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257175</xdr:colOff>
      <xdr:row>43</xdr:row>
      <xdr:rowOff>152400</xdr:rowOff>
    </xdr:from>
    <xdr:to>
      <xdr:col>9</xdr:col>
      <xdr:colOff>0</xdr:colOff>
      <xdr:row>59</xdr:row>
      <xdr:rowOff>0</xdr:rowOff>
    </xdr:to>
    <xdr:graphicFrame>
      <xdr:nvGraphicFramePr>
        <xdr:cNvPr id="5" name="Chart 14"/>
        <xdr:cNvGraphicFramePr/>
      </xdr:nvGraphicFramePr>
      <xdr:xfrm>
        <a:off x="257175" y="7629525"/>
        <a:ext cx="477202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76200</xdr:colOff>
      <xdr:row>44</xdr:row>
      <xdr:rowOff>0</xdr:rowOff>
    </xdr:from>
    <xdr:to>
      <xdr:col>18</xdr:col>
      <xdr:colOff>180975</xdr:colOff>
      <xdr:row>59</xdr:row>
      <xdr:rowOff>9525</xdr:rowOff>
    </xdr:to>
    <xdr:graphicFrame>
      <xdr:nvGraphicFramePr>
        <xdr:cNvPr id="6" name="Chart 15"/>
        <xdr:cNvGraphicFramePr/>
      </xdr:nvGraphicFramePr>
      <xdr:xfrm>
        <a:off x="5505450" y="7639050"/>
        <a:ext cx="4667250" cy="2438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67</xdr:row>
      <xdr:rowOff>19050</xdr:rowOff>
    </xdr:from>
    <xdr:to>
      <xdr:col>9</xdr:col>
      <xdr:colOff>9525</xdr:colOff>
      <xdr:row>82</xdr:row>
      <xdr:rowOff>28575</xdr:rowOff>
    </xdr:to>
    <xdr:graphicFrame>
      <xdr:nvGraphicFramePr>
        <xdr:cNvPr id="7" name="Chart 16"/>
        <xdr:cNvGraphicFramePr/>
      </xdr:nvGraphicFramePr>
      <xdr:xfrm>
        <a:off x="266700" y="11553825"/>
        <a:ext cx="477202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57150</xdr:colOff>
      <xdr:row>67</xdr:row>
      <xdr:rowOff>28575</xdr:rowOff>
    </xdr:from>
    <xdr:to>
      <xdr:col>18</xdr:col>
      <xdr:colOff>180975</xdr:colOff>
      <xdr:row>81</xdr:row>
      <xdr:rowOff>152400</xdr:rowOff>
    </xdr:to>
    <xdr:graphicFrame>
      <xdr:nvGraphicFramePr>
        <xdr:cNvPr id="8" name="Chart 17"/>
        <xdr:cNvGraphicFramePr/>
      </xdr:nvGraphicFramePr>
      <xdr:xfrm>
        <a:off x="5486400" y="11563350"/>
        <a:ext cx="4686300" cy="2390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7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15.8515625" style="3" customWidth="1"/>
    <col min="2" max="2" width="5.7109375" style="3" customWidth="1"/>
    <col min="3" max="3" width="11.140625" style="3" customWidth="1"/>
    <col min="4" max="4" width="6.8515625" style="3" customWidth="1"/>
    <col min="5" max="5" width="6.28125" style="3" customWidth="1"/>
    <col min="6" max="6" width="8.140625" style="3" customWidth="1"/>
    <col min="7" max="7" width="7.00390625" style="3" customWidth="1"/>
    <col min="8" max="8" width="7.421875" style="3" customWidth="1"/>
    <col min="9" max="9" width="7.00390625" style="3" customWidth="1"/>
    <col min="10" max="10" width="6.00390625" style="3" customWidth="1"/>
    <col min="11" max="11" width="6.140625" style="3" customWidth="1"/>
    <col min="12" max="12" width="6.57421875" style="3" customWidth="1"/>
    <col min="13" max="13" width="6.28125" style="3" customWidth="1"/>
    <col min="14" max="15" width="9.140625" style="3" customWidth="1"/>
    <col min="16" max="16" width="12.8515625" style="0" customWidth="1"/>
  </cols>
  <sheetData>
    <row r="1" spans="6:14" ht="26.25">
      <c r="F1" s="65" t="s">
        <v>77</v>
      </c>
      <c r="G1" s="1"/>
      <c r="H1" s="1"/>
      <c r="I1" s="1"/>
      <c r="J1" s="1"/>
      <c r="K1" s="1"/>
      <c r="L1" s="1"/>
      <c r="M1" s="1"/>
      <c r="N1" s="1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20" spans="6:14" ht="26.25">
      <c r="F20" s="65" t="s">
        <v>78</v>
      </c>
      <c r="G20" s="1"/>
      <c r="H20" s="1"/>
      <c r="I20" s="1"/>
      <c r="J20" s="1"/>
      <c r="K20" s="1"/>
      <c r="L20" s="1"/>
      <c r="M20" s="1"/>
      <c r="N20" s="1"/>
    </row>
    <row r="43" spans="6:14" ht="26.25">
      <c r="F43" s="65" t="s">
        <v>79</v>
      </c>
      <c r="G43" s="65"/>
      <c r="H43" s="65"/>
      <c r="I43" s="65"/>
      <c r="J43" s="65"/>
      <c r="K43" s="65"/>
      <c r="L43" s="65"/>
      <c r="M43" s="65"/>
      <c r="N43" s="65"/>
    </row>
    <row r="66" spans="6:14" ht="26.25">
      <c r="F66" s="65" t="s">
        <v>80</v>
      </c>
      <c r="G66" s="65"/>
      <c r="H66" s="65"/>
      <c r="I66" s="65"/>
      <c r="J66" s="65"/>
      <c r="K66" s="65"/>
      <c r="L66" s="65"/>
      <c r="M66" s="65"/>
      <c r="N66" s="65"/>
    </row>
    <row r="146" spans="1:16" ht="12.75">
      <c r="A146" s="11"/>
      <c r="B146" s="7"/>
      <c r="C146" s="24"/>
      <c r="D146" s="41" t="s">
        <v>68</v>
      </c>
      <c r="E146" s="10"/>
      <c r="F146" s="10"/>
      <c r="G146" s="10"/>
      <c r="H146" s="10"/>
      <c r="I146" s="10"/>
      <c r="J146" s="10"/>
      <c r="K146" s="10"/>
      <c r="L146" s="10"/>
      <c r="M146" s="42"/>
      <c r="N146" s="7"/>
      <c r="O146" s="24"/>
      <c r="P146" s="13"/>
    </row>
    <row r="147" spans="1:16" s="2" customFormat="1" ht="38.25" customHeight="1">
      <c r="A147" s="14" t="s">
        <v>66</v>
      </c>
      <c r="B147" s="61" t="s">
        <v>67</v>
      </c>
      <c r="C147" s="62"/>
      <c r="D147" s="41" t="s">
        <v>2</v>
      </c>
      <c r="E147" s="42"/>
      <c r="F147" s="41" t="s">
        <v>3</v>
      </c>
      <c r="G147" s="42"/>
      <c r="H147" s="41" t="s">
        <v>4</v>
      </c>
      <c r="I147" s="42"/>
      <c r="J147" s="41" t="s">
        <v>5</v>
      </c>
      <c r="K147" s="42"/>
      <c r="L147" s="41" t="s">
        <v>6</v>
      </c>
      <c r="M147" s="42"/>
      <c r="N147" s="63" t="s">
        <v>7</v>
      </c>
      <c r="O147" s="64"/>
      <c r="P147" s="17" t="s">
        <v>62</v>
      </c>
    </row>
    <row r="148" spans="1:16" ht="12.75">
      <c r="A148" s="25" t="s">
        <v>63</v>
      </c>
      <c r="B148" s="19">
        <f>C148/P148</f>
        <v>0.755071556892271</v>
      </c>
      <c r="C148" s="18">
        <f>C154+C156+C157+C158+C159+C160+C161+C162+C163+C165+C166+C167+C168+C169+C170+C171+C173+C174+C179+C180+C183+C185+C186+C188+C189+C190+C191+C192+C194+C195+C197+C198+C199+C200+C201+C202</f>
        <v>37407</v>
      </c>
      <c r="D148" s="18">
        <f>D154+D156+D157+D158+D159+D160+D161+D162+D163+D165+D166+D167+D168+D169+D170+D171+D173+D174+D179+D180+D183+D185+D186+D188+D189+D190+D191+D192+D194+D195+D197+D198+D199+D200+D201+D202</f>
        <v>18673</v>
      </c>
      <c r="E148" s="19">
        <f>D148/C148</f>
        <v>0.49918464458523804</v>
      </c>
      <c r="F148" s="18">
        <f>F154+F156+F157+F158+F159+F160+F161+F162+F163+F165+F166+F167+F168+F169+F170+F171+F173+F174+F179+F180+F183+F185+F186+F188+F189+F190+F191+F192+F194+F195+F197+F198+F199+F200+F201+F202</f>
        <v>15722</v>
      </c>
      <c r="G148" s="19">
        <f>F148/C148</f>
        <v>0.4202956665864678</v>
      </c>
      <c r="H148" s="18">
        <f>H154+H156+H157+H158+H159+H160+H161+H162+H163+H165+H166+H167+H168+H169+H170+H171+H173+H174+H179+H180+H183+H185+H186+H188+H189+H190+H191+H192+H194+H195+H197+H198+H199+H200+H201+H202</f>
        <v>1095</v>
      </c>
      <c r="I148" s="19">
        <f>H148/C148</f>
        <v>0.029272596038174673</v>
      </c>
      <c r="J148" s="18">
        <f>J154+J156+J157+J158+J159+J160+J161+J162+J163+J165+J166+J167+J168+J169+J170+J171+J173+J174+J179+J180+J183+J185+J186+J188+J189+J190+J191+J192+J194+J195+J197+J198+J199+J200+J201+J202</f>
        <v>910</v>
      </c>
      <c r="K148" s="19">
        <f>J148/C148</f>
        <v>0.024326997620766167</v>
      </c>
      <c r="L148" s="18">
        <f>L154+L156+L157+L158+L159+L160+L161+L162+L163+L165+L166+L167+L168+L169+L170+L171+L173+L174+L179+L180+L183+L185+L186+L188+L189+L190+L191+L192+L194+L195+L197+L198+L199+L200+L201+L202</f>
        <v>1007</v>
      </c>
      <c r="M148" s="19">
        <f>L148/C148</f>
        <v>0.026920095169353328</v>
      </c>
      <c r="N148" s="18">
        <f>N154+N156+N157+N158+N159+N160+N161+N162+N163+N165+N166+N167+N168+N169+N170+N171+N173+N174+N179+N180+N183+N185+N186+N188+N189+N190+N191+N192+N194+N195+N197+N198+N199+N200+N201+N202</f>
        <v>12134</v>
      </c>
      <c r="O148" s="19">
        <f>N148/P148</f>
        <v>0.24492844310772896</v>
      </c>
      <c r="P148" s="20">
        <f>P154+P156+P157+P158+P159+P160+P161+P162+P163+P165+P166+P167+P168+P169+P170+P171+P173+P174+P179+P180+P183+P185+P186+P188+P189+P190+P191+P192+P194+P195+P197+P198+P199+P200+P201+P202</f>
        <v>49541</v>
      </c>
    </row>
    <row r="149" spans="1:16" ht="12.75">
      <c r="A149" s="25" t="s">
        <v>64</v>
      </c>
      <c r="B149" s="19">
        <f>C149/P149</f>
        <v>0.4664070107108082</v>
      </c>
      <c r="C149" s="18">
        <f>C155+C172+C175+C177+C178+C184+C187+C193+C203+C204</f>
        <v>1916</v>
      </c>
      <c r="D149" s="18">
        <f>D155+D172+D175+D177+D178+D184+D187+D193+D203+D204</f>
        <v>993</v>
      </c>
      <c r="E149" s="19">
        <f>D149/C149</f>
        <v>0.5182672233820459</v>
      </c>
      <c r="F149" s="18">
        <f>F155+F172+F175+F177+F178+F184+F187+F193+F203+F204</f>
        <v>747</v>
      </c>
      <c r="G149" s="19">
        <f>F149/C149</f>
        <v>0.38987473903966596</v>
      </c>
      <c r="H149" s="18">
        <f>H155+H172+H175+H177+H178+H184+H187+H193+H203+H204</f>
        <v>47</v>
      </c>
      <c r="I149" s="19">
        <f>H149/C149</f>
        <v>0.024530271398747392</v>
      </c>
      <c r="J149" s="18">
        <f>J155+J172+J175+J177+J178+J184+J187+J193+J203+J204</f>
        <v>32</v>
      </c>
      <c r="K149" s="19">
        <f>J149/C149</f>
        <v>0.016701461377870562</v>
      </c>
      <c r="L149" s="18">
        <f>L155+L172+L175+L177+L178+L184+L187+L193+L203+L204</f>
        <v>97</v>
      </c>
      <c r="M149" s="19">
        <f>L149/C149</f>
        <v>0.050626304801670144</v>
      </c>
      <c r="N149" s="18">
        <f>N155+N172+N175+N177+N178+N184+N187+N193+N203+N204</f>
        <v>2192</v>
      </c>
      <c r="O149" s="19">
        <f>N149/P149</f>
        <v>0.5335929892891919</v>
      </c>
      <c r="P149" s="20">
        <f>P155+P172+P175+P177+P178+P184+P187+P193+P203+P204</f>
        <v>4108</v>
      </c>
    </row>
    <row r="150" spans="1:16" ht="12.75">
      <c r="A150" s="26" t="s">
        <v>65</v>
      </c>
      <c r="B150" s="22">
        <f>C150/P150</f>
        <v>0.4921960072595281</v>
      </c>
      <c r="C150" s="21">
        <f>C164+C176+C181+C182+C196</f>
        <v>1356</v>
      </c>
      <c r="D150" s="21">
        <f>D164+D176+D181+D182+D196</f>
        <v>746</v>
      </c>
      <c r="E150" s="22">
        <f>D150/C150</f>
        <v>0.5501474926253688</v>
      </c>
      <c r="F150" s="21">
        <f>F164+F176+F181+F182+F196</f>
        <v>490</v>
      </c>
      <c r="G150" s="22">
        <f>F150/C150</f>
        <v>0.3613569321533923</v>
      </c>
      <c r="H150" s="21">
        <f>H164+H176+H181+H182+H196</f>
        <v>34</v>
      </c>
      <c r="I150" s="22">
        <f>H150/C150</f>
        <v>0.025073746312684365</v>
      </c>
      <c r="J150" s="21">
        <f>J164+J176+J181+J182+J196</f>
        <v>15</v>
      </c>
      <c r="K150" s="22">
        <f>J150/C150</f>
        <v>0.011061946902654867</v>
      </c>
      <c r="L150" s="21">
        <f>L164+L176+L181+L182+L196</f>
        <v>71</v>
      </c>
      <c r="M150" s="22">
        <f>L150/C150</f>
        <v>0.05235988200589971</v>
      </c>
      <c r="N150" s="21">
        <f>N164+N176+N181+N182+N196</f>
        <v>1399</v>
      </c>
      <c r="O150" s="22">
        <f>N150/P150</f>
        <v>0.5078039927404718</v>
      </c>
      <c r="P150" s="23">
        <f>P164+P176+P181+P182+P196</f>
        <v>2755</v>
      </c>
    </row>
    <row r="152" spans="1:16" ht="12.75" customHeight="1">
      <c r="A152" s="27" t="s">
        <v>1</v>
      </c>
      <c r="B152" s="38" t="s">
        <v>0</v>
      </c>
      <c r="C152" s="60"/>
      <c r="D152" s="41" t="s">
        <v>8</v>
      </c>
      <c r="E152" s="10"/>
      <c r="F152" s="10"/>
      <c r="G152" s="10"/>
      <c r="H152" s="10"/>
      <c r="I152" s="10"/>
      <c r="J152" s="10"/>
      <c r="K152" s="10"/>
      <c r="L152" s="10"/>
      <c r="M152" s="42"/>
      <c r="N152" s="40" t="s">
        <v>7</v>
      </c>
      <c r="O152" s="57"/>
      <c r="P152" s="13"/>
    </row>
    <row r="153" spans="1:16" ht="38.25">
      <c r="A153" s="16"/>
      <c r="B153" s="61"/>
      <c r="C153" s="62"/>
      <c r="D153" s="41" t="s">
        <v>2</v>
      </c>
      <c r="E153" s="42"/>
      <c r="F153" s="41" t="s">
        <v>3</v>
      </c>
      <c r="G153" s="42"/>
      <c r="H153" s="41" t="s">
        <v>4</v>
      </c>
      <c r="I153" s="42"/>
      <c r="J153" s="41" t="s">
        <v>5</v>
      </c>
      <c r="K153" s="42"/>
      <c r="L153" s="55" t="s">
        <v>6</v>
      </c>
      <c r="M153" s="56"/>
      <c r="N153" s="58"/>
      <c r="O153" s="59"/>
      <c r="P153" s="46" t="s">
        <v>62</v>
      </c>
    </row>
    <row r="154" spans="1:16" ht="12.75">
      <c r="A154" s="25" t="s">
        <v>9</v>
      </c>
      <c r="B154" s="19">
        <f>C154/P154</f>
        <v>0.7568331762488218</v>
      </c>
      <c r="C154" s="18">
        <f>SUM(D154+F154+H154+J154+L154)</f>
        <v>803</v>
      </c>
      <c r="D154" s="18">
        <v>418</v>
      </c>
      <c r="E154" s="19">
        <f>D154/(D154+F154+H154+J154+L154)</f>
        <v>0.5205479452054794</v>
      </c>
      <c r="F154" s="18">
        <v>331</v>
      </c>
      <c r="G154" s="19">
        <f>F154/(D154+F154+H154+J154+L154)</f>
        <v>0.4122042341220423</v>
      </c>
      <c r="H154" s="18">
        <v>13</v>
      </c>
      <c r="I154" s="19">
        <f>H154/(D154+F154+H154+J154+L154)</f>
        <v>0.0161892901618929</v>
      </c>
      <c r="J154" s="18">
        <v>18</v>
      </c>
      <c r="K154" s="19">
        <f>J154/(D154+F154+H154+J154+L154)</f>
        <v>0.0224159402241594</v>
      </c>
      <c r="L154" s="18">
        <v>23</v>
      </c>
      <c r="M154" s="19">
        <f>L154/(D154+F154+H154+J154+L154)</f>
        <v>0.028642590286425903</v>
      </c>
      <c r="N154" s="18">
        <v>258</v>
      </c>
      <c r="O154" s="19">
        <f>N154/(D154+F154+H154+J154+L154+N154)</f>
        <v>0.24316682375117812</v>
      </c>
      <c r="P154" s="20">
        <f>C154+N154</f>
        <v>1061</v>
      </c>
    </row>
    <row r="155" spans="1:16" s="4" customFormat="1" ht="12.75">
      <c r="A155" s="25" t="s">
        <v>10</v>
      </c>
      <c r="B155" s="19">
        <f aca="true" t="shared" si="0" ref="B155:B206">C155/P155</f>
        <v>0.8695652173913043</v>
      </c>
      <c r="C155" s="28">
        <f>SUM(D155+F155+H155+J155+L155)</f>
        <v>60</v>
      </c>
      <c r="D155" s="28">
        <v>43</v>
      </c>
      <c r="E155" s="29">
        <f>D155/(D155+F155+H155+J155+L155)</f>
        <v>0.7166666666666667</v>
      </c>
      <c r="F155" s="28">
        <v>10</v>
      </c>
      <c r="G155" s="29">
        <f>F155/(D155+F155+H155+J155+L155)</f>
        <v>0.16666666666666666</v>
      </c>
      <c r="H155" s="28">
        <v>3</v>
      </c>
      <c r="I155" s="29">
        <f>H155/(D155+F155+H155+J155+L155)</f>
        <v>0.05</v>
      </c>
      <c r="J155" s="28">
        <v>1</v>
      </c>
      <c r="K155" s="29">
        <f>J155/(D155+F155+H155+J155+L155)</f>
        <v>0.016666666666666666</v>
      </c>
      <c r="L155" s="28">
        <v>3</v>
      </c>
      <c r="M155" s="29">
        <f aca="true" t="shared" si="1" ref="M155:M206">L155/(D155+F155+H155+J155+L155)</f>
        <v>0.05</v>
      </c>
      <c r="N155" s="28">
        <v>9</v>
      </c>
      <c r="O155" s="29">
        <f aca="true" t="shared" si="2" ref="O155:O206">N155/(D155+F155+H155+J155+L155+N155)</f>
        <v>0.13043478260869565</v>
      </c>
      <c r="P155" s="30">
        <f aca="true" t="shared" si="3" ref="P155:P206">C155+N155</f>
        <v>69</v>
      </c>
    </row>
    <row r="156" spans="1:16" ht="12.75">
      <c r="A156" s="25" t="s">
        <v>11</v>
      </c>
      <c r="B156" s="19">
        <f t="shared" si="0"/>
        <v>0.819672131147541</v>
      </c>
      <c r="C156" s="18">
        <f>SUM(D156+F156+H156+J156+L156)</f>
        <v>50</v>
      </c>
      <c r="D156" s="18">
        <v>25</v>
      </c>
      <c r="E156" s="19">
        <f>D156/(D156+F156+H156+J156+L156)</f>
        <v>0.5</v>
      </c>
      <c r="F156" s="18">
        <v>20</v>
      </c>
      <c r="G156" s="19">
        <f>F156/(D156+F156+H156+J156+L156)</f>
        <v>0.4</v>
      </c>
      <c r="H156" s="18">
        <v>0</v>
      </c>
      <c r="I156" s="19">
        <f>H156/(D156+F156+H156+J156+L156)</f>
        <v>0</v>
      </c>
      <c r="J156" s="18">
        <v>0</v>
      </c>
      <c r="K156" s="19">
        <f>J156/(D156+F156+H156+J156+L156)</f>
        <v>0</v>
      </c>
      <c r="L156" s="18">
        <v>5</v>
      </c>
      <c r="M156" s="19">
        <f t="shared" si="1"/>
        <v>0.1</v>
      </c>
      <c r="N156" s="18">
        <v>11</v>
      </c>
      <c r="O156" s="19">
        <f t="shared" si="2"/>
        <v>0.18032786885245902</v>
      </c>
      <c r="P156" s="20">
        <f t="shared" si="3"/>
        <v>61</v>
      </c>
    </row>
    <row r="157" spans="1:16" ht="12.75">
      <c r="A157" s="25" t="s">
        <v>12</v>
      </c>
      <c r="B157" s="19">
        <f t="shared" si="0"/>
        <v>0.7683982683982684</v>
      </c>
      <c r="C157" s="18">
        <f>SUM(D157+F157+H157+J157+L157)</f>
        <v>2485</v>
      </c>
      <c r="D157" s="18">
        <v>1225</v>
      </c>
      <c r="E157" s="19">
        <f>D157/(D157+F157+H157+J157+L157)</f>
        <v>0.49295774647887325</v>
      </c>
      <c r="F157" s="18">
        <v>888</v>
      </c>
      <c r="G157" s="19">
        <f>F157/(D157+F157+H157+J157+L157)</f>
        <v>0.3573440643863179</v>
      </c>
      <c r="H157" s="18">
        <v>225</v>
      </c>
      <c r="I157" s="19">
        <f>H157/(D157+F157+H157+J157+L157)</f>
        <v>0.09054325955734406</v>
      </c>
      <c r="J157" s="18">
        <v>75</v>
      </c>
      <c r="K157" s="19">
        <f>J157/(D157+F157+H157+J157+L157)</f>
        <v>0.030181086519114688</v>
      </c>
      <c r="L157" s="18">
        <v>72</v>
      </c>
      <c r="M157" s="19">
        <f t="shared" si="1"/>
        <v>0.0289738430583501</v>
      </c>
      <c r="N157" s="18">
        <v>749</v>
      </c>
      <c r="O157" s="19">
        <f t="shared" si="2"/>
        <v>0.23160173160173161</v>
      </c>
      <c r="P157" s="20">
        <f t="shared" si="3"/>
        <v>3234</v>
      </c>
    </row>
    <row r="158" spans="1:16" ht="12.75">
      <c r="A158" s="25" t="s">
        <v>13</v>
      </c>
      <c r="B158" s="19">
        <f t="shared" si="0"/>
        <v>0.34375</v>
      </c>
      <c r="C158" s="18">
        <f>SUM(D158+F158+H158+J158+L158)</f>
        <v>77</v>
      </c>
      <c r="D158" s="18">
        <v>27</v>
      </c>
      <c r="E158" s="19">
        <f>D158/(D158+F158+H158+J158+L158)</f>
        <v>0.35064935064935066</v>
      </c>
      <c r="F158" s="18">
        <v>40</v>
      </c>
      <c r="G158" s="19">
        <f>F158/(D158+F158+H158+J158+L158)</f>
        <v>0.5194805194805194</v>
      </c>
      <c r="H158" s="18">
        <v>1</v>
      </c>
      <c r="I158" s="19">
        <f>H158/(D158+F158+H158+J158+L158)</f>
        <v>0.012987012987012988</v>
      </c>
      <c r="J158" s="18">
        <v>0</v>
      </c>
      <c r="K158" s="19">
        <f>J158/(D158+F158+H158+J158+L158)</f>
        <v>0</v>
      </c>
      <c r="L158" s="18">
        <v>9</v>
      </c>
      <c r="M158" s="19">
        <f t="shared" si="1"/>
        <v>0.11688311688311688</v>
      </c>
      <c r="N158" s="18">
        <v>147</v>
      </c>
      <c r="O158" s="19">
        <f t="shared" si="2"/>
        <v>0.65625</v>
      </c>
      <c r="P158" s="20">
        <f t="shared" si="3"/>
        <v>224</v>
      </c>
    </row>
    <row r="159" spans="1:16" ht="12.75">
      <c r="A159" s="25" t="s">
        <v>14</v>
      </c>
      <c r="B159" s="19">
        <f t="shared" si="0"/>
        <v>0.7119341563786008</v>
      </c>
      <c r="C159" s="18">
        <f>SUM(D159+F159+H159+J159+L159)</f>
        <v>173</v>
      </c>
      <c r="D159" s="18">
        <v>69</v>
      </c>
      <c r="E159" s="19">
        <f>D159/(D159+F159+H159+J159+L159)</f>
        <v>0.3988439306358382</v>
      </c>
      <c r="F159" s="18">
        <v>93</v>
      </c>
      <c r="G159" s="19">
        <f>F159/(D159+F159+H159+J159+L159)</f>
        <v>0.5375722543352601</v>
      </c>
      <c r="H159" s="18">
        <v>2</v>
      </c>
      <c r="I159" s="19">
        <f>H159/(D159+F159+H159+J159+L159)</f>
        <v>0.011560693641618497</v>
      </c>
      <c r="J159" s="18">
        <v>1</v>
      </c>
      <c r="K159" s="19">
        <f>J159/(D159+F159+H159+J159+L159)</f>
        <v>0.005780346820809248</v>
      </c>
      <c r="L159" s="18">
        <v>8</v>
      </c>
      <c r="M159" s="19">
        <f t="shared" si="1"/>
        <v>0.046242774566473986</v>
      </c>
      <c r="N159" s="18">
        <v>70</v>
      </c>
      <c r="O159" s="19">
        <f t="shared" si="2"/>
        <v>0.2880658436213992</v>
      </c>
      <c r="P159" s="20">
        <f t="shared" si="3"/>
        <v>243</v>
      </c>
    </row>
    <row r="160" spans="1:16" ht="12.75">
      <c r="A160" s="25" t="s">
        <v>15</v>
      </c>
      <c r="B160" s="19">
        <f t="shared" si="0"/>
        <v>0.6158940397350994</v>
      </c>
      <c r="C160" s="18">
        <f>SUM(D160+F160+H160+J160+L160)</f>
        <v>372</v>
      </c>
      <c r="D160" s="18">
        <v>126</v>
      </c>
      <c r="E160" s="19">
        <f>D160/(D160+F160+H160+J160+L160)</f>
        <v>0.3387096774193548</v>
      </c>
      <c r="F160" s="18">
        <v>227</v>
      </c>
      <c r="G160" s="19">
        <f>F160/(D160+F160+H160+J160+L160)</f>
        <v>0.6102150537634409</v>
      </c>
      <c r="H160" s="18">
        <v>7</v>
      </c>
      <c r="I160" s="19">
        <f>H160/(D160+F160+H160+J160+L160)</f>
        <v>0.01881720430107527</v>
      </c>
      <c r="J160" s="18">
        <v>3</v>
      </c>
      <c r="K160" s="19">
        <f>J160/(D160+F160+H160+J160+L160)</f>
        <v>0.008064516129032258</v>
      </c>
      <c r="L160" s="18">
        <v>9</v>
      </c>
      <c r="M160" s="19">
        <f t="shared" si="1"/>
        <v>0.024193548387096774</v>
      </c>
      <c r="N160" s="18">
        <v>232</v>
      </c>
      <c r="O160" s="19">
        <f t="shared" si="2"/>
        <v>0.3841059602649007</v>
      </c>
      <c r="P160" s="20">
        <f t="shared" si="3"/>
        <v>604</v>
      </c>
    </row>
    <row r="161" spans="1:16" ht="12.75">
      <c r="A161" s="25" t="s">
        <v>16</v>
      </c>
      <c r="B161" s="19">
        <f t="shared" si="0"/>
        <v>0.6741573033707865</v>
      </c>
      <c r="C161" s="18">
        <f>SUM(D161+F161+H161+J161+L161)</f>
        <v>120</v>
      </c>
      <c r="D161" s="18">
        <v>54</v>
      </c>
      <c r="E161" s="19">
        <f>D161/(D161+F161+H161+J161+L161)</f>
        <v>0.45</v>
      </c>
      <c r="F161" s="18">
        <v>52</v>
      </c>
      <c r="G161" s="19">
        <f>F161/(D161+F161+H161+J161+L161)</f>
        <v>0.43333333333333335</v>
      </c>
      <c r="H161" s="18">
        <v>8</v>
      </c>
      <c r="I161" s="19">
        <f>H161/(D161+F161+H161+J161+L161)</f>
        <v>0.06666666666666667</v>
      </c>
      <c r="J161" s="18">
        <v>1</v>
      </c>
      <c r="K161" s="19">
        <f>J161/(D161+F161+H161+J161+L161)</f>
        <v>0.008333333333333333</v>
      </c>
      <c r="L161" s="18">
        <v>5</v>
      </c>
      <c r="M161" s="19">
        <f t="shared" si="1"/>
        <v>0.041666666666666664</v>
      </c>
      <c r="N161" s="18">
        <v>58</v>
      </c>
      <c r="O161" s="19">
        <f t="shared" si="2"/>
        <v>0.3258426966292135</v>
      </c>
      <c r="P161" s="20">
        <f t="shared" si="3"/>
        <v>178</v>
      </c>
    </row>
    <row r="162" spans="1:16" ht="12.75">
      <c r="A162" s="25" t="s">
        <v>17</v>
      </c>
      <c r="B162" s="19">
        <f t="shared" si="0"/>
        <v>0.7843137254901961</v>
      </c>
      <c r="C162" s="18">
        <f>SUM(D162+F162+H162+J162+L162)</f>
        <v>400</v>
      </c>
      <c r="D162" s="18">
        <v>137</v>
      </c>
      <c r="E162" s="19">
        <f>D162/(D162+F162+H162+J162+L162)</f>
        <v>0.3425</v>
      </c>
      <c r="F162" s="18">
        <v>243</v>
      </c>
      <c r="G162" s="19">
        <f>F162/(D162+F162+H162+J162+L162)</f>
        <v>0.6075</v>
      </c>
      <c r="H162" s="18">
        <v>8</v>
      </c>
      <c r="I162" s="19">
        <f>H162/(D162+F162+H162+J162+L162)</f>
        <v>0.02</v>
      </c>
      <c r="J162" s="18">
        <v>5</v>
      </c>
      <c r="K162" s="19">
        <f>J162/(D162+F162+H162+J162+L162)</f>
        <v>0.0125</v>
      </c>
      <c r="L162" s="18">
        <v>7</v>
      </c>
      <c r="M162" s="19">
        <f t="shared" si="1"/>
        <v>0.0175</v>
      </c>
      <c r="N162" s="18">
        <v>110</v>
      </c>
      <c r="O162" s="19">
        <f t="shared" si="2"/>
        <v>0.21568627450980393</v>
      </c>
      <c r="P162" s="20">
        <f t="shared" si="3"/>
        <v>510</v>
      </c>
    </row>
    <row r="163" spans="1:16" ht="12.75">
      <c r="A163" s="25" t="s">
        <v>18</v>
      </c>
      <c r="B163" s="19">
        <f t="shared" si="0"/>
        <v>0.7796610169491526</v>
      </c>
      <c r="C163" s="18">
        <f>SUM(D163+F163+H163+J163+L163)</f>
        <v>552</v>
      </c>
      <c r="D163" s="18">
        <v>331</v>
      </c>
      <c r="E163" s="19">
        <f>D163/(D163+F163+H163+J163+L163)</f>
        <v>0.5996376811594203</v>
      </c>
      <c r="F163" s="18">
        <v>181</v>
      </c>
      <c r="G163" s="19">
        <f>F163/(D163+F163+H163+J163+L163)</f>
        <v>0.3278985507246377</v>
      </c>
      <c r="H163" s="18">
        <v>13</v>
      </c>
      <c r="I163" s="19">
        <f>H163/(D163+F163+H163+J163+L163)</f>
        <v>0.02355072463768116</v>
      </c>
      <c r="J163" s="18">
        <v>13</v>
      </c>
      <c r="K163" s="19">
        <f>J163/(D163+F163+H163+J163+L163)</f>
        <v>0.02355072463768116</v>
      </c>
      <c r="L163" s="18">
        <v>14</v>
      </c>
      <c r="M163" s="19">
        <f t="shared" si="1"/>
        <v>0.025362318840579712</v>
      </c>
      <c r="N163" s="18">
        <v>156</v>
      </c>
      <c r="O163" s="19">
        <f t="shared" si="2"/>
        <v>0.22033898305084745</v>
      </c>
      <c r="P163" s="20">
        <f t="shared" si="3"/>
        <v>708</v>
      </c>
    </row>
    <row r="164" spans="1:16" s="5" customFormat="1" ht="12.75">
      <c r="A164" s="25" t="s">
        <v>19</v>
      </c>
      <c r="B164" s="19">
        <f t="shared" si="0"/>
        <v>0.3647859922178988</v>
      </c>
      <c r="C164" s="31">
        <f>SUM(D164+F164+H164+J164+L164)</f>
        <v>375</v>
      </c>
      <c r="D164" s="31">
        <v>134</v>
      </c>
      <c r="E164" s="32">
        <f>D164/(D164+F164+H164+J164+L164)</f>
        <v>0.35733333333333334</v>
      </c>
      <c r="F164" s="31">
        <v>216</v>
      </c>
      <c r="G164" s="32">
        <f>F164/(D164+F164+H164+J164+L164)</f>
        <v>0.576</v>
      </c>
      <c r="H164" s="31">
        <v>4</v>
      </c>
      <c r="I164" s="32">
        <f>H164/(D164+F164+H164+J164+L164)</f>
        <v>0.010666666666666666</v>
      </c>
      <c r="J164" s="31">
        <v>7</v>
      </c>
      <c r="K164" s="32">
        <f>J164/(D164+F164+H164+J164+L164)</f>
        <v>0.018666666666666668</v>
      </c>
      <c r="L164" s="31">
        <v>14</v>
      </c>
      <c r="M164" s="32">
        <f t="shared" si="1"/>
        <v>0.037333333333333336</v>
      </c>
      <c r="N164" s="31">
        <v>653</v>
      </c>
      <c r="O164" s="32">
        <f t="shared" si="2"/>
        <v>0.6352140077821011</v>
      </c>
      <c r="P164" s="33">
        <f t="shared" si="3"/>
        <v>1028</v>
      </c>
    </row>
    <row r="165" spans="1:16" ht="12.75">
      <c r="A165" s="25" t="s">
        <v>20</v>
      </c>
      <c r="B165" s="19">
        <f t="shared" si="0"/>
        <v>0.7875</v>
      </c>
      <c r="C165" s="18">
        <f>SUM(D165+F165+H165+J165+L165)</f>
        <v>63</v>
      </c>
      <c r="D165" s="18">
        <v>29</v>
      </c>
      <c r="E165" s="19">
        <f>D165/(D165+F165+H165+J165+L165)</f>
        <v>0.4603174603174603</v>
      </c>
      <c r="F165" s="18">
        <v>30</v>
      </c>
      <c r="G165" s="19">
        <f>F165/(D165+F165+H165+J165+L165)</f>
        <v>0.47619047619047616</v>
      </c>
      <c r="H165" s="18">
        <v>1</v>
      </c>
      <c r="I165" s="19">
        <f>H165/(D165+F165+H165+J165+L165)</f>
        <v>0.015873015873015872</v>
      </c>
      <c r="J165" s="18">
        <v>1</v>
      </c>
      <c r="K165" s="19">
        <f>J165/(D165+F165+H165+J165+L165)</f>
        <v>0.015873015873015872</v>
      </c>
      <c r="L165" s="18">
        <v>2</v>
      </c>
      <c r="M165" s="19">
        <f t="shared" si="1"/>
        <v>0.031746031746031744</v>
      </c>
      <c r="N165" s="18">
        <v>17</v>
      </c>
      <c r="O165" s="19">
        <f t="shared" si="2"/>
        <v>0.2125</v>
      </c>
      <c r="P165" s="20">
        <f t="shared" si="3"/>
        <v>80</v>
      </c>
    </row>
    <row r="166" spans="1:16" ht="12.75">
      <c r="A166" s="25" t="s">
        <v>21</v>
      </c>
      <c r="B166" s="19">
        <f t="shared" si="0"/>
        <v>0.7337016574585635</v>
      </c>
      <c r="C166" s="18">
        <f>SUM(D166+F166+H166+J166+L166)</f>
        <v>664</v>
      </c>
      <c r="D166" s="18">
        <v>344</v>
      </c>
      <c r="E166" s="19">
        <f>D166/(D166+F166+H166+J166+L166)</f>
        <v>0.5180722891566265</v>
      </c>
      <c r="F166" s="18">
        <v>267</v>
      </c>
      <c r="G166" s="19">
        <f>F166/(D166+F166+H166+J166+L166)</f>
        <v>0.40210843373493976</v>
      </c>
      <c r="H166" s="18">
        <v>19</v>
      </c>
      <c r="I166" s="19">
        <f>H166/(D166+F166+H166+J166+L166)</f>
        <v>0.0286144578313253</v>
      </c>
      <c r="J166" s="18">
        <v>15</v>
      </c>
      <c r="K166" s="19">
        <f>J166/(D166+F166+H166+J166+L166)</f>
        <v>0.022590361445783132</v>
      </c>
      <c r="L166" s="18">
        <v>19</v>
      </c>
      <c r="M166" s="19">
        <f t="shared" si="1"/>
        <v>0.0286144578313253</v>
      </c>
      <c r="N166" s="18">
        <v>241</v>
      </c>
      <c r="O166" s="19">
        <f t="shared" si="2"/>
        <v>0.2662983425414365</v>
      </c>
      <c r="P166" s="20">
        <f t="shared" si="3"/>
        <v>905</v>
      </c>
    </row>
    <row r="167" spans="1:16" ht="12.75">
      <c r="A167" s="25" t="s">
        <v>22</v>
      </c>
      <c r="B167" s="19">
        <f t="shared" si="0"/>
        <v>0.8055274688237277</v>
      </c>
      <c r="C167" s="18">
        <f>SUM(D167+F167+H167+J167+L167)</f>
        <v>2390</v>
      </c>
      <c r="D167" s="18">
        <v>1113</v>
      </c>
      <c r="E167" s="19">
        <f>D167/(D167+F167+H167+J167+L167)</f>
        <v>0.46569037656903767</v>
      </c>
      <c r="F167" s="18">
        <v>1058</v>
      </c>
      <c r="G167" s="19">
        <f>F167/(D167+F167+H167+J167+L167)</f>
        <v>0.4426778242677824</v>
      </c>
      <c r="H167" s="18">
        <v>80</v>
      </c>
      <c r="I167" s="19">
        <f>H167/(D167+F167+H167+J167+L167)</f>
        <v>0.03347280334728033</v>
      </c>
      <c r="J167" s="18">
        <v>79</v>
      </c>
      <c r="K167" s="19">
        <f>J167/(D167+F167+H167+J167+L167)</f>
        <v>0.03305439330543933</v>
      </c>
      <c r="L167" s="18">
        <v>60</v>
      </c>
      <c r="M167" s="19">
        <f t="shared" si="1"/>
        <v>0.02510460251046025</v>
      </c>
      <c r="N167" s="18">
        <v>577</v>
      </c>
      <c r="O167" s="19">
        <f t="shared" si="2"/>
        <v>0.19447253117627233</v>
      </c>
      <c r="P167" s="20">
        <f t="shared" si="3"/>
        <v>2967</v>
      </c>
    </row>
    <row r="168" spans="1:16" ht="12.75">
      <c r="A168" s="25" t="s">
        <v>23</v>
      </c>
      <c r="B168" s="19">
        <f t="shared" si="0"/>
        <v>0.7970421648835746</v>
      </c>
      <c r="C168" s="18">
        <f>SUM(D168+F168+H168+J168+L168)</f>
        <v>5066</v>
      </c>
      <c r="D168" s="18">
        <v>3000</v>
      </c>
      <c r="E168" s="19">
        <f>D168/(D168+F168+H168+J168+L168)</f>
        <v>0.5921831819976313</v>
      </c>
      <c r="F168" s="18">
        <v>1727</v>
      </c>
      <c r="G168" s="19">
        <f>F168/(D168+F168+H168+J168+L168)</f>
        <v>0.3409001184366364</v>
      </c>
      <c r="H168" s="18">
        <v>96</v>
      </c>
      <c r="I168" s="19">
        <f>H168/(D168+F168+H168+J168+L168)</f>
        <v>0.0189498618239242</v>
      </c>
      <c r="J168" s="18">
        <v>132</v>
      </c>
      <c r="K168" s="19">
        <f>J168/(D168+F168+H168+J168+L168)</f>
        <v>0.026056060007895777</v>
      </c>
      <c r="L168" s="18">
        <v>111</v>
      </c>
      <c r="M168" s="19">
        <f t="shared" si="1"/>
        <v>0.021910777733912357</v>
      </c>
      <c r="N168" s="18">
        <v>1290</v>
      </c>
      <c r="O168" s="19">
        <f t="shared" si="2"/>
        <v>0.20295783511642543</v>
      </c>
      <c r="P168" s="20">
        <f t="shared" si="3"/>
        <v>6356</v>
      </c>
    </row>
    <row r="169" spans="1:16" ht="12.75">
      <c r="A169" s="25" t="s">
        <v>24</v>
      </c>
      <c r="B169" s="19">
        <f t="shared" si="0"/>
        <v>0.6666666666666666</v>
      </c>
      <c r="C169" s="18">
        <f>SUM(D169+F169+H169+J169+L169)</f>
        <v>1148</v>
      </c>
      <c r="D169" s="18">
        <v>454</v>
      </c>
      <c r="E169" s="19">
        <f>D169/(D169+F169+H169+J169+L169)</f>
        <v>0.39547038327526135</v>
      </c>
      <c r="F169" s="18">
        <v>607</v>
      </c>
      <c r="G169" s="19">
        <f>F169/(D169+F169+H169+J169+L169)</f>
        <v>0.5287456445993032</v>
      </c>
      <c r="H169" s="18">
        <v>46</v>
      </c>
      <c r="I169" s="19">
        <f>H169/(D169+F169+H169+J169+L169)</f>
        <v>0.04006968641114982</v>
      </c>
      <c r="J169" s="18">
        <v>13</v>
      </c>
      <c r="K169" s="19">
        <f>J169/(D169+F169+H169+J169+L169)</f>
        <v>0.01132404181184669</v>
      </c>
      <c r="L169" s="18">
        <v>28</v>
      </c>
      <c r="M169" s="19">
        <f t="shared" si="1"/>
        <v>0.024390243902439025</v>
      </c>
      <c r="N169" s="18">
        <v>574</v>
      </c>
      <c r="O169" s="19">
        <f t="shared" si="2"/>
        <v>0.3333333333333333</v>
      </c>
      <c r="P169" s="20">
        <f t="shared" si="3"/>
        <v>1722</v>
      </c>
    </row>
    <row r="170" spans="1:16" ht="12.75">
      <c r="A170" s="25" t="s">
        <v>25</v>
      </c>
      <c r="B170" s="19">
        <f t="shared" si="0"/>
        <v>0.7707736389684814</v>
      </c>
      <c r="C170" s="18">
        <f>SUM(D170+F170+H170+J170+L170)</f>
        <v>269</v>
      </c>
      <c r="D170" s="18">
        <v>110</v>
      </c>
      <c r="E170" s="19">
        <f>D170/(D170+F170+H170+J170+L170)</f>
        <v>0.40892193308550184</v>
      </c>
      <c r="F170" s="18">
        <v>141</v>
      </c>
      <c r="G170" s="19">
        <f>F170/(D170+F170+H170+J170+L170)</f>
        <v>0.5241635687732342</v>
      </c>
      <c r="H170" s="18">
        <v>3</v>
      </c>
      <c r="I170" s="19">
        <f>H170/(D170+F170+H170+J170+L170)</f>
        <v>0.011152416356877323</v>
      </c>
      <c r="J170" s="18">
        <v>4</v>
      </c>
      <c r="K170" s="19">
        <f>J170/(D170+F170+H170+J170+L170)</f>
        <v>0.01486988847583643</v>
      </c>
      <c r="L170" s="18">
        <v>11</v>
      </c>
      <c r="M170" s="19">
        <f t="shared" si="1"/>
        <v>0.040892193308550186</v>
      </c>
      <c r="N170" s="18">
        <v>80</v>
      </c>
      <c r="O170" s="19">
        <f t="shared" si="2"/>
        <v>0.22922636103151864</v>
      </c>
      <c r="P170" s="20">
        <f t="shared" si="3"/>
        <v>349</v>
      </c>
    </row>
    <row r="171" spans="1:16" ht="12.75">
      <c r="A171" s="25" t="s">
        <v>26</v>
      </c>
      <c r="B171" s="19">
        <f t="shared" si="0"/>
        <v>0.5689655172413793</v>
      </c>
      <c r="C171" s="18">
        <f>SUM(D171+F171+H171+J171+L171)</f>
        <v>66</v>
      </c>
      <c r="D171" s="18">
        <v>44</v>
      </c>
      <c r="E171" s="19">
        <f>D171/(D171+F171+H171+J171+L171)</f>
        <v>0.6666666666666666</v>
      </c>
      <c r="F171" s="18">
        <v>16</v>
      </c>
      <c r="G171" s="19">
        <f>F171/(D171+F171+H171+J171+L171)</f>
        <v>0.24242424242424243</v>
      </c>
      <c r="H171" s="18">
        <v>0</v>
      </c>
      <c r="I171" s="19">
        <f>H171/(D171+F171+H171+J171+L171)</f>
        <v>0</v>
      </c>
      <c r="J171" s="18">
        <v>1</v>
      </c>
      <c r="K171" s="19">
        <f>J171/(D171+F171+H171+J171+L171)</f>
        <v>0.015151515151515152</v>
      </c>
      <c r="L171" s="18">
        <v>5</v>
      </c>
      <c r="M171" s="19">
        <f t="shared" si="1"/>
        <v>0.07575757575757576</v>
      </c>
      <c r="N171" s="18">
        <v>50</v>
      </c>
      <c r="O171" s="19">
        <f t="shared" si="2"/>
        <v>0.43103448275862066</v>
      </c>
      <c r="P171" s="20">
        <f t="shared" si="3"/>
        <v>116</v>
      </c>
    </row>
    <row r="172" spans="1:16" s="6" customFormat="1" ht="12.75">
      <c r="A172" s="25" t="s">
        <v>27</v>
      </c>
      <c r="B172" s="19">
        <f t="shared" si="0"/>
        <v>0.2796992481203007</v>
      </c>
      <c r="C172" s="34">
        <f>SUM(D172+F172+H172+J172+L172)</f>
        <v>186</v>
      </c>
      <c r="D172" s="34">
        <v>32</v>
      </c>
      <c r="E172" s="35">
        <f>D172/(D172+F172+H172+J172+L172)</f>
        <v>0.17204301075268819</v>
      </c>
      <c r="F172" s="34">
        <v>144</v>
      </c>
      <c r="G172" s="35">
        <f>F172/(D172+F172+H172+J172+L172)</f>
        <v>0.7741935483870968</v>
      </c>
      <c r="H172" s="34">
        <v>0</v>
      </c>
      <c r="I172" s="35">
        <f>H172/(D172+F172+H172+J172+L172)</f>
        <v>0</v>
      </c>
      <c r="J172" s="34">
        <v>1</v>
      </c>
      <c r="K172" s="35">
        <f>J172/(D172+F172+H172+J172+L172)</f>
        <v>0.005376344086021506</v>
      </c>
      <c r="L172" s="34">
        <v>9</v>
      </c>
      <c r="M172" s="35">
        <f t="shared" si="1"/>
        <v>0.04838709677419355</v>
      </c>
      <c r="N172" s="34">
        <v>479</v>
      </c>
      <c r="O172" s="35">
        <f t="shared" si="2"/>
        <v>0.7203007518796992</v>
      </c>
      <c r="P172" s="36">
        <f t="shared" si="3"/>
        <v>665</v>
      </c>
    </row>
    <row r="173" spans="1:16" ht="12.75">
      <c r="A173" s="25" t="s">
        <v>28</v>
      </c>
      <c r="B173" s="19">
        <f t="shared" si="0"/>
        <v>0.845679012345679</v>
      </c>
      <c r="C173" s="18">
        <f>SUM(D173+F173+H173+J173+L173)</f>
        <v>959</v>
      </c>
      <c r="D173" s="18">
        <v>571</v>
      </c>
      <c r="E173" s="19">
        <f>D173/(D173+F173+H173+J173+L173)</f>
        <v>0.5954118873826904</v>
      </c>
      <c r="F173" s="18">
        <v>258</v>
      </c>
      <c r="G173" s="19">
        <f>F173/(D173+F173+H173+J173+L173)</f>
        <v>0.26903023983315955</v>
      </c>
      <c r="H173" s="18">
        <v>63</v>
      </c>
      <c r="I173" s="19">
        <f>H173/(D173+F173+H173+J173+L173)</f>
        <v>0.06569343065693431</v>
      </c>
      <c r="J173" s="18">
        <v>38</v>
      </c>
      <c r="K173" s="19">
        <f>J173/(D173+F173+H173+J173+L173)</f>
        <v>0.03962460896767466</v>
      </c>
      <c r="L173" s="18">
        <v>29</v>
      </c>
      <c r="M173" s="19">
        <f t="shared" si="1"/>
        <v>0.03023983315954119</v>
      </c>
      <c r="N173" s="18">
        <v>175</v>
      </c>
      <c r="O173" s="19">
        <f t="shared" si="2"/>
        <v>0.15432098765432098</v>
      </c>
      <c r="P173" s="20">
        <f t="shared" si="3"/>
        <v>1134</v>
      </c>
    </row>
    <row r="174" spans="1:16" ht="12.75">
      <c r="A174" s="25" t="s">
        <v>29</v>
      </c>
      <c r="B174" s="19">
        <f t="shared" si="0"/>
        <v>0.803708281829419</v>
      </c>
      <c r="C174" s="18">
        <f>SUM(D174+F174+H174+J174+L174)</f>
        <v>3251</v>
      </c>
      <c r="D174" s="18">
        <v>1379</v>
      </c>
      <c r="E174" s="19">
        <f>D174/(D174+F174+H174+J174+L174)</f>
        <v>0.42417717625346046</v>
      </c>
      <c r="F174" s="18">
        <v>1672</v>
      </c>
      <c r="G174" s="19">
        <f>F174/(D174+F174+H174+J174+L174)</f>
        <v>0.5143032912949862</v>
      </c>
      <c r="H174" s="18">
        <v>83</v>
      </c>
      <c r="I174" s="19">
        <f>H174/(D174+F174+H174+J174+L174)</f>
        <v>0.02553060596739465</v>
      </c>
      <c r="J174" s="18">
        <v>52</v>
      </c>
      <c r="K174" s="19">
        <f>J174/(D174+F174+H174+J174+L174)</f>
        <v>0.015995078437403876</v>
      </c>
      <c r="L174" s="18">
        <v>65</v>
      </c>
      <c r="M174" s="19">
        <f t="shared" si="1"/>
        <v>0.019993848046754845</v>
      </c>
      <c r="N174" s="18">
        <v>794</v>
      </c>
      <c r="O174" s="19">
        <f t="shared" si="2"/>
        <v>0.19629171817058097</v>
      </c>
      <c r="P174" s="20">
        <f t="shared" si="3"/>
        <v>4045</v>
      </c>
    </row>
    <row r="175" spans="1:16" s="6" customFormat="1" ht="12.75">
      <c r="A175" s="25" t="s">
        <v>30</v>
      </c>
      <c r="B175" s="19">
        <f t="shared" si="0"/>
        <v>0.3157894736842105</v>
      </c>
      <c r="C175" s="34">
        <f>SUM(D175+F175+H175+J175+L175)</f>
        <v>150</v>
      </c>
      <c r="D175" s="34">
        <v>45</v>
      </c>
      <c r="E175" s="35">
        <f>D175/(D175+F175+H175+J175+L175)</f>
        <v>0.3</v>
      </c>
      <c r="F175" s="34">
        <v>70</v>
      </c>
      <c r="G175" s="35">
        <f>F175/(D175+F175+H175+J175+L175)</f>
        <v>0.4666666666666667</v>
      </c>
      <c r="H175" s="34">
        <v>4</v>
      </c>
      <c r="I175" s="35">
        <f>H175/(D175+F175+H175+J175+L175)</f>
        <v>0.02666666666666667</v>
      </c>
      <c r="J175" s="34">
        <v>27</v>
      </c>
      <c r="K175" s="35">
        <f>J175/(D175+F175+H175+J175+L175)</f>
        <v>0.18</v>
      </c>
      <c r="L175" s="34">
        <v>4</v>
      </c>
      <c r="M175" s="35">
        <f t="shared" si="1"/>
        <v>0.02666666666666667</v>
      </c>
      <c r="N175" s="34">
        <v>325</v>
      </c>
      <c r="O175" s="35">
        <f t="shared" si="2"/>
        <v>0.6842105263157895</v>
      </c>
      <c r="P175" s="36">
        <f t="shared" si="3"/>
        <v>475</v>
      </c>
    </row>
    <row r="176" spans="1:16" s="5" customFormat="1" ht="12.75">
      <c r="A176" s="25" t="s">
        <v>31</v>
      </c>
      <c r="B176" s="19">
        <f t="shared" si="0"/>
        <v>0.8524590163934426</v>
      </c>
      <c r="C176" s="31">
        <f>SUM(D176+F176+H176+J176+L176)</f>
        <v>52</v>
      </c>
      <c r="D176" s="31">
        <v>40</v>
      </c>
      <c r="E176" s="32">
        <f>D176/(D176+F176+H176+J176+L176)</f>
        <v>0.7692307692307693</v>
      </c>
      <c r="F176" s="31">
        <v>10</v>
      </c>
      <c r="G176" s="32">
        <f>F176/(D176+F176+H176+J176+L176)</f>
        <v>0.19230769230769232</v>
      </c>
      <c r="H176" s="31">
        <v>1</v>
      </c>
      <c r="I176" s="32">
        <f>H176/(D176+F176+H176+J176+L176)</f>
        <v>0.019230769230769232</v>
      </c>
      <c r="J176" s="31">
        <v>1</v>
      </c>
      <c r="K176" s="32">
        <f>J176/(D176+F176+H176+J176+L176)</f>
        <v>0.019230769230769232</v>
      </c>
      <c r="L176" s="31">
        <v>0</v>
      </c>
      <c r="M176" s="32">
        <f t="shared" si="1"/>
        <v>0</v>
      </c>
      <c r="N176" s="31">
        <v>9</v>
      </c>
      <c r="O176" s="32">
        <f t="shared" si="2"/>
        <v>0.14754098360655737</v>
      </c>
      <c r="P176" s="33">
        <f t="shared" si="3"/>
        <v>61</v>
      </c>
    </row>
    <row r="177" spans="1:16" s="6" customFormat="1" ht="12.75">
      <c r="A177" s="25" t="s">
        <v>32</v>
      </c>
      <c r="B177" s="19">
        <f t="shared" si="0"/>
        <v>0.8818181818181818</v>
      </c>
      <c r="C177" s="34">
        <f>SUM(D177+F177+H177+J177+L177)</f>
        <v>194</v>
      </c>
      <c r="D177" s="34">
        <v>46</v>
      </c>
      <c r="E177" s="35">
        <f>D177/(D177+F177+H177+J177+L177)</f>
        <v>0.23711340206185566</v>
      </c>
      <c r="F177" s="34">
        <v>140</v>
      </c>
      <c r="G177" s="35">
        <f>F177/(D177+F177+H177+J177+L177)</f>
        <v>0.7216494845360825</v>
      </c>
      <c r="H177" s="34">
        <v>4</v>
      </c>
      <c r="I177" s="35">
        <f>H177/(D177+F177+H177+J177+L177)</f>
        <v>0.020618556701030927</v>
      </c>
      <c r="J177" s="34">
        <v>0</v>
      </c>
      <c r="K177" s="35">
        <f>J177/(D177+F177+H177+J177+L177)</f>
        <v>0</v>
      </c>
      <c r="L177" s="34">
        <v>4</v>
      </c>
      <c r="M177" s="35">
        <f t="shared" si="1"/>
        <v>0.020618556701030927</v>
      </c>
      <c r="N177" s="34">
        <v>26</v>
      </c>
      <c r="O177" s="35">
        <f t="shared" si="2"/>
        <v>0.11818181818181818</v>
      </c>
      <c r="P177" s="36">
        <f t="shared" si="3"/>
        <v>220</v>
      </c>
    </row>
    <row r="178" spans="1:16" s="6" customFormat="1" ht="12.75">
      <c r="A178" s="25" t="s">
        <v>33</v>
      </c>
      <c r="B178" s="19">
        <f t="shared" si="0"/>
        <v>0.22955974842767296</v>
      </c>
      <c r="C178" s="34">
        <f>SUM(D178+F178+H178+J178+L178)</f>
        <v>146</v>
      </c>
      <c r="D178" s="34">
        <v>66</v>
      </c>
      <c r="E178" s="35">
        <f>D178/(D178+F178+H178+J178+L178)</f>
        <v>0.4520547945205479</v>
      </c>
      <c r="F178" s="34">
        <v>73</v>
      </c>
      <c r="G178" s="35">
        <f>F178/(D178+F178+H178+J178+L178)</f>
        <v>0.5</v>
      </c>
      <c r="H178" s="34">
        <v>0</v>
      </c>
      <c r="I178" s="35">
        <f>H178/(D178+F178+H178+J178+L178)</f>
        <v>0</v>
      </c>
      <c r="J178" s="34">
        <v>0</v>
      </c>
      <c r="K178" s="35">
        <f>J178/(D178+F178+H178+J178+L178)</f>
        <v>0</v>
      </c>
      <c r="L178" s="34">
        <v>7</v>
      </c>
      <c r="M178" s="35">
        <f t="shared" si="1"/>
        <v>0.04794520547945205</v>
      </c>
      <c r="N178" s="34">
        <v>490</v>
      </c>
      <c r="O178" s="35">
        <f t="shared" si="2"/>
        <v>0.7704402515723271</v>
      </c>
      <c r="P178" s="36">
        <f t="shared" si="3"/>
        <v>636</v>
      </c>
    </row>
    <row r="179" spans="1:16" ht="12.75">
      <c r="A179" s="25" t="s">
        <v>34</v>
      </c>
      <c r="B179" s="19">
        <f t="shared" si="0"/>
        <v>0.7128712871287128</v>
      </c>
      <c r="C179" s="18">
        <f>SUM(D179+F179+H179+J179+L179)</f>
        <v>72</v>
      </c>
      <c r="D179" s="18">
        <v>27</v>
      </c>
      <c r="E179" s="19">
        <f>D179/(D179+F179+H179+J179+L179)</f>
        <v>0.375</v>
      </c>
      <c r="F179" s="18">
        <v>39</v>
      </c>
      <c r="G179" s="19">
        <f>F179/(D179+F179+H179+J179+L179)</f>
        <v>0.5416666666666666</v>
      </c>
      <c r="H179" s="18">
        <v>4</v>
      </c>
      <c r="I179" s="19">
        <f>H179/(D179+F179+H179+J179+L179)</f>
        <v>0.05555555555555555</v>
      </c>
      <c r="J179" s="18">
        <v>1</v>
      </c>
      <c r="K179" s="19">
        <f>J179/(D179+F179+H179+J179+L179)</f>
        <v>0.013888888888888888</v>
      </c>
      <c r="L179" s="18">
        <v>1</v>
      </c>
      <c r="M179" s="19">
        <f t="shared" si="1"/>
        <v>0.013888888888888888</v>
      </c>
      <c r="N179" s="18">
        <v>29</v>
      </c>
      <c r="O179" s="19">
        <f t="shared" si="2"/>
        <v>0.2871287128712871</v>
      </c>
      <c r="P179" s="20">
        <f t="shared" si="3"/>
        <v>101</v>
      </c>
    </row>
    <row r="180" spans="1:16" ht="12.75">
      <c r="A180" s="25" t="s">
        <v>35</v>
      </c>
      <c r="B180" s="19">
        <f t="shared" si="0"/>
        <v>0.5276073619631901</v>
      </c>
      <c r="C180" s="18">
        <f>SUM(D180+F180+H180+J180+L180)</f>
        <v>86</v>
      </c>
      <c r="D180" s="18">
        <v>54</v>
      </c>
      <c r="E180" s="19">
        <f>D180/(D180+F180+H180+J180+L180)</f>
        <v>0.627906976744186</v>
      </c>
      <c r="F180" s="18">
        <v>26</v>
      </c>
      <c r="G180" s="19">
        <f>F180/(D180+F180+H180+J180+L180)</f>
        <v>0.3023255813953488</v>
      </c>
      <c r="H180" s="18">
        <v>1</v>
      </c>
      <c r="I180" s="19">
        <f>H180/(D180+F180+H180+J180+L180)</f>
        <v>0.011627906976744186</v>
      </c>
      <c r="J180" s="18">
        <v>1</v>
      </c>
      <c r="K180" s="19">
        <f>J180/(D180+F180+H180+J180+L180)</f>
        <v>0.011627906976744186</v>
      </c>
      <c r="L180" s="18">
        <v>4</v>
      </c>
      <c r="M180" s="19">
        <f t="shared" si="1"/>
        <v>0.046511627906976744</v>
      </c>
      <c r="N180" s="18">
        <v>77</v>
      </c>
      <c r="O180" s="19">
        <f t="shared" si="2"/>
        <v>0.4723926380368098</v>
      </c>
      <c r="P180" s="20">
        <f t="shared" si="3"/>
        <v>163</v>
      </c>
    </row>
    <row r="181" spans="1:16" s="5" customFormat="1" ht="12.75">
      <c r="A181" s="25" t="s">
        <v>36</v>
      </c>
      <c r="B181" s="19">
        <f t="shared" si="0"/>
        <v>0.24509803921568626</v>
      </c>
      <c r="C181" s="31">
        <f>SUM(D181+F181+H181+J181+L181)</f>
        <v>25</v>
      </c>
      <c r="D181" s="31">
        <v>8</v>
      </c>
      <c r="E181" s="32">
        <f>D181/(D181+F181+H181+J181+L181)</f>
        <v>0.32</v>
      </c>
      <c r="F181" s="31">
        <v>13</v>
      </c>
      <c r="G181" s="32">
        <f>F181/(D181+F181+H181+J181+L181)</f>
        <v>0.52</v>
      </c>
      <c r="H181" s="31">
        <v>1</v>
      </c>
      <c r="I181" s="32">
        <f>H181/(D181+F181+H181+J181+L181)</f>
        <v>0.04</v>
      </c>
      <c r="J181" s="31">
        <v>0</v>
      </c>
      <c r="K181" s="32">
        <f>J181/(D181+F181+H181+J181+L181)</f>
        <v>0</v>
      </c>
      <c r="L181" s="31">
        <v>3</v>
      </c>
      <c r="M181" s="32">
        <f t="shared" si="1"/>
        <v>0.12</v>
      </c>
      <c r="N181" s="31">
        <v>77</v>
      </c>
      <c r="O181" s="32">
        <f t="shared" si="2"/>
        <v>0.7549019607843137</v>
      </c>
      <c r="P181" s="33">
        <f t="shared" si="3"/>
        <v>102</v>
      </c>
    </row>
    <row r="182" spans="1:16" s="5" customFormat="1" ht="12.75">
      <c r="A182" s="25" t="s">
        <v>37</v>
      </c>
      <c r="B182" s="19">
        <f t="shared" si="0"/>
        <v>0.44536817102137766</v>
      </c>
      <c r="C182" s="31">
        <f>SUM(D182+F182+H182+J182+L182)</f>
        <v>375</v>
      </c>
      <c r="D182" s="31">
        <v>256</v>
      </c>
      <c r="E182" s="32">
        <f>D182/(D182+F182+H182+J182+L182)</f>
        <v>0.6826666666666666</v>
      </c>
      <c r="F182" s="31">
        <v>66</v>
      </c>
      <c r="G182" s="32">
        <f>F182/(D182+F182+H182+J182+L182)</f>
        <v>0.176</v>
      </c>
      <c r="H182" s="31">
        <v>13</v>
      </c>
      <c r="I182" s="32">
        <f>H182/(D182+F182+H182+J182+L182)</f>
        <v>0.034666666666666665</v>
      </c>
      <c r="J182" s="31">
        <v>1</v>
      </c>
      <c r="K182" s="32">
        <f>J182/(D182+F182+H182+J182+L182)</f>
        <v>0.0026666666666666666</v>
      </c>
      <c r="L182" s="31">
        <v>39</v>
      </c>
      <c r="M182" s="32">
        <f t="shared" si="1"/>
        <v>0.104</v>
      </c>
      <c r="N182" s="31">
        <v>467</v>
      </c>
      <c r="O182" s="32">
        <f t="shared" si="2"/>
        <v>0.5546318289786223</v>
      </c>
      <c r="P182" s="33">
        <f t="shared" si="3"/>
        <v>842</v>
      </c>
    </row>
    <row r="183" spans="1:16" ht="12.75">
      <c r="A183" s="25" t="s">
        <v>38</v>
      </c>
      <c r="B183" s="19">
        <f t="shared" si="0"/>
        <v>0.8956043956043956</v>
      </c>
      <c r="C183" s="18">
        <f>SUM(D183+F183+H183+J183+L183)</f>
        <v>815</v>
      </c>
      <c r="D183" s="18">
        <v>468</v>
      </c>
      <c r="E183" s="19">
        <f>D183/(D183+F183+H183+J183+L183)</f>
        <v>0.5742331288343558</v>
      </c>
      <c r="F183" s="18">
        <v>273</v>
      </c>
      <c r="G183" s="19">
        <f>F183/(D183+F183+H183+J183+L183)</f>
        <v>0.33496932515337424</v>
      </c>
      <c r="H183" s="18">
        <v>44</v>
      </c>
      <c r="I183" s="19">
        <f>H183/(D183+F183+H183+J183+L183)</f>
        <v>0.053987730061349694</v>
      </c>
      <c r="J183" s="18">
        <v>17</v>
      </c>
      <c r="K183" s="19">
        <f>J183/(D183+F183+H183+J183+L183)</f>
        <v>0.020858895705521473</v>
      </c>
      <c r="L183" s="18">
        <v>13</v>
      </c>
      <c r="M183" s="19">
        <f t="shared" si="1"/>
        <v>0.015950920245398775</v>
      </c>
      <c r="N183" s="18">
        <v>95</v>
      </c>
      <c r="O183" s="19">
        <f t="shared" si="2"/>
        <v>0.1043956043956044</v>
      </c>
      <c r="P183" s="20">
        <f t="shared" si="3"/>
        <v>910</v>
      </c>
    </row>
    <row r="184" spans="1:16" s="6" customFormat="1" ht="12.75">
      <c r="A184" s="25" t="s">
        <v>39</v>
      </c>
      <c r="B184" s="19">
        <f t="shared" si="0"/>
        <v>0.7195121951219512</v>
      </c>
      <c r="C184" s="34">
        <f>SUM(D184+F184+H184+J184+L184)</f>
        <v>59</v>
      </c>
      <c r="D184" s="34">
        <v>21</v>
      </c>
      <c r="E184" s="35">
        <f>D184/(D184+F184+H184+J184+L184)</f>
        <v>0.3559322033898305</v>
      </c>
      <c r="F184" s="34">
        <v>37</v>
      </c>
      <c r="G184" s="35">
        <f>F184/(D184+F184+H184+J184+L184)</f>
        <v>0.6271186440677966</v>
      </c>
      <c r="H184" s="34">
        <v>0</v>
      </c>
      <c r="I184" s="35">
        <f>H184/(D184+F184+H184+J184+L184)</f>
        <v>0</v>
      </c>
      <c r="J184" s="34">
        <v>0</v>
      </c>
      <c r="K184" s="35">
        <f>J184/(D184+F184+H184+J184+L184)</f>
        <v>0</v>
      </c>
      <c r="L184" s="34">
        <v>1</v>
      </c>
      <c r="M184" s="35">
        <f t="shared" si="1"/>
        <v>0.01694915254237288</v>
      </c>
      <c r="N184" s="34">
        <v>23</v>
      </c>
      <c r="O184" s="35">
        <f t="shared" si="2"/>
        <v>0.2804878048780488</v>
      </c>
      <c r="P184" s="36">
        <f t="shared" si="3"/>
        <v>82</v>
      </c>
    </row>
    <row r="185" spans="1:16" ht="12.75">
      <c r="A185" s="25" t="s">
        <v>40</v>
      </c>
      <c r="B185" s="19">
        <f t="shared" si="0"/>
        <v>0.7919293820933165</v>
      </c>
      <c r="C185" s="18">
        <f>SUM(D185+F185+H185+J185+L185)</f>
        <v>628</v>
      </c>
      <c r="D185" s="18">
        <v>192</v>
      </c>
      <c r="E185" s="19">
        <f>D185/(D185+F185+H185+J185+L185)</f>
        <v>0.3057324840764331</v>
      </c>
      <c r="F185" s="18">
        <v>410</v>
      </c>
      <c r="G185" s="19">
        <f>F185/(D185+F185+H185+J185+L185)</f>
        <v>0.6528662420382165</v>
      </c>
      <c r="H185" s="18">
        <v>5</v>
      </c>
      <c r="I185" s="19">
        <f>H185/(D185+F185+H185+J185+L185)</f>
        <v>0.007961783439490446</v>
      </c>
      <c r="J185" s="18">
        <v>10</v>
      </c>
      <c r="K185" s="19">
        <f>J185/(D185+F185+H185+J185+L185)</f>
        <v>0.01592356687898089</v>
      </c>
      <c r="L185" s="18">
        <v>11</v>
      </c>
      <c r="M185" s="19">
        <f t="shared" si="1"/>
        <v>0.01751592356687898</v>
      </c>
      <c r="N185" s="18">
        <v>165</v>
      </c>
      <c r="O185" s="19">
        <f t="shared" si="2"/>
        <v>0.2080706179066835</v>
      </c>
      <c r="P185" s="20">
        <f t="shared" si="3"/>
        <v>793</v>
      </c>
    </row>
    <row r="186" spans="1:16" ht="12.75">
      <c r="A186" s="25" t="s">
        <v>41</v>
      </c>
      <c r="B186" s="19">
        <f t="shared" si="0"/>
        <v>0.8117206982543641</v>
      </c>
      <c r="C186" s="18">
        <f>SUM(D186+F186+H186+J186+L186)</f>
        <v>651</v>
      </c>
      <c r="D186" s="18">
        <v>212</v>
      </c>
      <c r="E186" s="19">
        <f>D186/(D186+F186+H186+J186+L186)</f>
        <v>0.32565284178187404</v>
      </c>
      <c r="F186" s="18">
        <v>408</v>
      </c>
      <c r="G186" s="19">
        <f>F186/(D186+F186+H186+J186+L186)</f>
        <v>0.6267281105990783</v>
      </c>
      <c r="H186" s="18">
        <v>10</v>
      </c>
      <c r="I186" s="19">
        <f>H186/(D186+F186+H186+J186+L186)</f>
        <v>0.015360983102918587</v>
      </c>
      <c r="J186" s="18">
        <v>5</v>
      </c>
      <c r="K186" s="19">
        <f>J186/(D186+F186+H186+J186+L186)</f>
        <v>0.007680491551459293</v>
      </c>
      <c r="L186" s="18">
        <v>16</v>
      </c>
      <c r="M186" s="19">
        <f t="shared" si="1"/>
        <v>0.02457757296466974</v>
      </c>
      <c r="N186" s="18">
        <v>151</v>
      </c>
      <c r="O186" s="19">
        <f t="shared" si="2"/>
        <v>0.1882793017456359</v>
      </c>
      <c r="P186" s="20">
        <f t="shared" si="3"/>
        <v>802</v>
      </c>
    </row>
    <row r="187" spans="1:16" s="6" customFormat="1" ht="12.75">
      <c r="A187" s="25" t="s">
        <v>42</v>
      </c>
      <c r="B187" s="19">
        <f t="shared" si="0"/>
        <v>0.8083333333333333</v>
      </c>
      <c r="C187" s="34">
        <f>SUM(D187+F187+H187+J187+L187)</f>
        <v>97</v>
      </c>
      <c r="D187" s="34">
        <v>69</v>
      </c>
      <c r="E187" s="35">
        <f>D187/(D187+F187+H187+J187+L187)</f>
        <v>0.711340206185567</v>
      </c>
      <c r="F187" s="34">
        <v>14</v>
      </c>
      <c r="G187" s="35">
        <f>F187/(D187+F187+H187+J187+L187)</f>
        <v>0.14432989690721648</v>
      </c>
      <c r="H187" s="34">
        <v>6</v>
      </c>
      <c r="I187" s="35">
        <f>H187/(D187+F187+H187+J187+L187)</f>
        <v>0.061855670103092786</v>
      </c>
      <c r="J187" s="34">
        <v>0</v>
      </c>
      <c r="K187" s="35">
        <f>J187/(D187+F187+H187+J187+L187)</f>
        <v>0</v>
      </c>
      <c r="L187" s="34">
        <v>8</v>
      </c>
      <c r="M187" s="35">
        <f t="shared" si="1"/>
        <v>0.08247422680412371</v>
      </c>
      <c r="N187" s="34">
        <v>23</v>
      </c>
      <c r="O187" s="35">
        <f t="shared" si="2"/>
        <v>0.19166666666666668</v>
      </c>
      <c r="P187" s="36">
        <f t="shared" si="3"/>
        <v>120</v>
      </c>
    </row>
    <row r="188" spans="1:16" ht="25.5">
      <c r="A188" s="37" t="s">
        <v>43</v>
      </c>
      <c r="B188" s="19">
        <f t="shared" si="0"/>
        <v>0.5538461538461539</v>
      </c>
      <c r="C188" s="18">
        <f>SUM(D188+F188+H188+J188+L188)</f>
        <v>72</v>
      </c>
      <c r="D188" s="18">
        <v>19</v>
      </c>
      <c r="E188" s="19">
        <f>D188/(D188+F188+H188+J188+L188)</f>
        <v>0.2638888888888889</v>
      </c>
      <c r="F188" s="18">
        <v>50</v>
      </c>
      <c r="G188" s="19">
        <f>F188/(D188+F188+H188+J188+L188)</f>
        <v>0.6944444444444444</v>
      </c>
      <c r="H188" s="18">
        <v>2</v>
      </c>
      <c r="I188" s="19">
        <f>H188/(D188+F188+H188+J188+L188)</f>
        <v>0.027777777777777776</v>
      </c>
      <c r="J188" s="18">
        <v>1</v>
      </c>
      <c r="K188" s="19">
        <f>J188/(D188+F188+H188+J188+L188)</f>
        <v>0.013888888888888888</v>
      </c>
      <c r="L188" s="18">
        <v>0</v>
      </c>
      <c r="M188" s="19">
        <f t="shared" si="1"/>
        <v>0</v>
      </c>
      <c r="N188" s="18">
        <v>58</v>
      </c>
      <c r="O188" s="19">
        <f t="shared" si="2"/>
        <v>0.4461538461538462</v>
      </c>
      <c r="P188" s="20">
        <f t="shared" si="3"/>
        <v>130</v>
      </c>
    </row>
    <row r="189" spans="1:16" ht="12.75">
      <c r="A189" s="25" t="s">
        <v>44</v>
      </c>
      <c r="B189" s="19">
        <f t="shared" si="0"/>
        <v>0.8310055865921788</v>
      </c>
      <c r="C189" s="18">
        <f>SUM(D189+F189+H189+J189+L189)</f>
        <v>595</v>
      </c>
      <c r="D189" s="18">
        <v>142</v>
      </c>
      <c r="E189" s="19">
        <f>D189/(D189+F189+H189+J189+L189)</f>
        <v>0.23865546218487396</v>
      </c>
      <c r="F189" s="18">
        <v>441</v>
      </c>
      <c r="G189" s="19">
        <f>F189/(D189+F189+H189+J189+L189)</f>
        <v>0.7411764705882353</v>
      </c>
      <c r="H189" s="18">
        <v>5</v>
      </c>
      <c r="I189" s="19">
        <f>H189/(D189+F189+H189+J189+L189)</f>
        <v>0.008403361344537815</v>
      </c>
      <c r="J189" s="18">
        <v>0</v>
      </c>
      <c r="K189" s="19">
        <f>J189/(D189+F189+H189+J189+L189)</f>
        <v>0</v>
      </c>
      <c r="L189" s="18">
        <v>7</v>
      </c>
      <c r="M189" s="19">
        <f t="shared" si="1"/>
        <v>0.011764705882352941</v>
      </c>
      <c r="N189" s="18">
        <v>121</v>
      </c>
      <c r="O189" s="19">
        <f t="shared" si="2"/>
        <v>0.16899441340782123</v>
      </c>
      <c r="P189" s="20">
        <f t="shared" si="3"/>
        <v>716</v>
      </c>
    </row>
    <row r="190" spans="1:16" ht="12.75">
      <c r="A190" s="25" t="s">
        <v>46</v>
      </c>
      <c r="B190" s="19">
        <f t="shared" si="0"/>
        <v>0.7106598984771574</v>
      </c>
      <c r="C190" s="18">
        <f>SUM(D190+F190+H190+J190+L190)</f>
        <v>140</v>
      </c>
      <c r="D190" s="18">
        <v>74</v>
      </c>
      <c r="E190" s="19">
        <f>D190/(D190+F190+H190+J190+L190)</f>
        <v>0.5285714285714286</v>
      </c>
      <c r="F190" s="18">
        <v>59</v>
      </c>
      <c r="G190" s="19">
        <f>F190/(D190+F190+H190+J190+L190)</f>
        <v>0.42142857142857143</v>
      </c>
      <c r="H190" s="18">
        <v>0</v>
      </c>
      <c r="I190" s="19">
        <f>H190/(D190+F190+H190+J190+L190)</f>
        <v>0</v>
      </c>
      <c r="J190" s="18">
        <v>1</v>
      </c>
      <c r="K190" s="19">
        <f>J190/(D190+F190+H190+J190+L190)</f>
        <v>0.007142857142857143</v>
      </c>
      <c r="L190" s="18">
        <v>6</v>
      </c>
      <c r="M190" s="19">
        <f t="shared" si="1"/>
        <v>0.04285714285714286</v>
      </c>
      <c r="N190" s="18">
        <v>57</v>
      </c>
      <c r="O190" s="19">
        <f t="shared" si="2"/>
        <v>0.2893401015228426</v>
      </c>
      <c r="P190" s="20">
        <f t="shared" si="3"/>
        <v>197</v>
      </c>
    </row>
    <row r="191" spans="1:16" ht="12.75">
      <c r="A191" s="25" t="s">
        <v>45</v>
      </c>
      <c r="B191" s="19">
        <f t="shared" si="0"/>
        <v>0.6527196652719666</v>
      </c>
      <c r="C191" s="18">
        <f>SUM(D191+F191+H191+J191+L191)</f>
        <v>156</v>
      </c>
      <c r="D191" s="18">
        <v>51</v>
      </c>
      <c r="E191" s="19">
        <f>D191/(D191+F191+H191+J191+L191)</f>
        <v>0.3269230769230769</v>
      </c>
      <c r="F191" s="18">
        <v>100</v>
      </c>
      <c r="G191" s="19">
        <f>F191/(D191+F191+H191+J191+L191)</f>
        <v>0.6410256410256411</v>
      </c>
      <c r="H191" s="18">
        <v>2</v>
      </c>
      <c r="I191" s="19">
        <f>H191/(D191+F191+H191+J191+L191)</f>
        <v>0.01282051282051282</v>
      </c>
      <c r="J191" s="18">
        <v>0</v>
      </c>
      <c r="K191" s="19">
        <f>J191/(D191+F191+H191+J191+L191)</f>
        <v>0</v>
      </c>
      <c r="L191" s="18">
        <v>3</v>
      </c>
      <c r="M191" s="19">
        <f t="shared" si="1"/>
        <v>0.019230769230769232</v>
      </c>
      <c r="N191" s="18">
        <v>83</v>
      </c>
      <c r="O191" s="19">
        <f t="shared" si="2"/>
        <v>0.3472803347280335</v>
      </c>
      <c r="P191" s="20">
        <f t="shared" si="3"/>
        <v>239</v>
      </c>
    </row>
    <row r="192" spans="1:16" ht="12.75">
      <c r="A192" s="25" t="s">
        <v>47</v>
      </c>
      <c r="B192" s="19">
        <f t="shared" si="0"/>
        <v>0.848421052631579</v>
      </c>
      <c r="C192" s="18">
        <f>SUM(D192+F192+H192+J192+L192)</f>
        <v>403</v>
      </c>
      <c r="D192" s="18">
        <v>216</v>
      </c>
      <c r="E192" s="19">
        <f>D192/(D192+F192+H192+J192+L192)</f>
        <v>0.5359801488833746</v>
      </c>
      <c r="F192" s="18">
        <v>156</v>
      </c>
      <c r="G192" s="19">
        <f>F192/(D192+F192+H192+J192+L192)</f>
        <v>0.3870967741935484</v>
      </c>
      <c r="H192" s="18">
        <v>2</v>
      </c>
      <c r="I192" s="19">
        <f>H192/(D192+F192+H192+J192+L192)</f>
        <v>0.004962779156327543</v>
      </c>
      <c r="J192" s="18">
        <v>3</v>
      </c>
      <c r="K192" s="19">
        <f>J192/(D192+F192+H192+J192+L192)</f>
        <v>0.007444168734491315</v>
      </c>
      <c r="L192" s="18">
        <v>26</v>
      </c>
      <c r="M192" s="19">
        <f t="shared" si="1"/>
        <v>0.06451612903225806</v>
      </c>
      <c r="N192" s="18">
        <v>72</v>
      </c>
      <c r="O192" s="19">
        <f t="shared" si="2"/>
        <v>0.15157894736842106</v>
      </c>
      <c r="P192" s="20">
        <f t="shared" si="3"/>
        <v>475</v>
      </c>
    </row>
    <row r="193" spans="1:16" s="6" customFormat="1" ht="12.75">
      <c r="A193" s="25" t="s">
        <v>48</v>
      </c>
      <c r="B193" s="19">
        <f t="shared" si="0"/>
        <v>0.84</v>
      </c>
      <c r="C193" s="34">
        <f>SUM(D193+F193+H193+J193+L193)</f>
        <v>504</v>
      </c>
      <c r="D193" s="34">
        <v>357</v>
      </c>
      <c r="E193" s="35">
        <f>D193/(D193+F193+H193+J193+L193)</f>
        <v>0.7083333333333334</v>
      </c>
      <c r="F193" s="34">
        <v>93</v>
      </c>
      <c r="G193" s="35">
        <f>F193/(D193+F193+H193+J193+L193)</f>
        <v>0.18452380952380953</v>
      </c>
      <c r="H193" s="34">
        <v>18</v>
      </c>
      <c r="I193" s="35">
        <f>H193/(D193+F193+H193+J193+L193)</f>
        <v>0.03571428571428571</v>
      </c>
      <c r="J193" s="34">
        <v>1</v>
      </c>
      <c r="K193" s="35">
        <f>J193/(D193+F193+H193+J193+L193)</f>
        <v>0.001984126984126984</v>
      </c>
      <c r="L193" s="34">
        <v>35</v>
      </c>
      <c r="M193" s="35">
        <f t="shared" si="1"/>
        <v>0.06944444444444445</v>
      </c>
      <c r="N193" s="34">
        <v>96</v>
      </c>
      <c r="O193" s="35">
        <f t="shared" si="2"/>
        <v>0.16</v>
      </c>
      <c r="P193" s="36">
        <f t="shared" si="3"/>
        <v>600</v>
      </c>
    </row>
    <row r="194" spans="1:16" ht="25.5">
      <c r="A194" s="37" t="s">
        <v>49</v>
      </c>
      <c r="B194" s="19">
        <f t="shared" si="0"/>
        <v>0.5942307692307692</v>
      </c>
      <c r="C194" s="18">
        <f>SUM(D194+F194+H194+J194+L194)</f>
        <v>309</v>
      </c>
      <c r="D194" s="18">
        <v>110</v>
      </c>
      <c r="E194" s="19">
        <f>D194/(D194+F194+H194+J194+L194)</f>
        <v>0.3559870550161812</v>
      </c>
      <c r="F194" s="18">
        <v>180</v>
      </c>
      <c r="G194" s="19">
        <f>F194/(D194+F194+H194+J194+L194)</f>
        <v>0.5825242718446602</v>
      </c>
      <c r="H194" s="18">
        <v>4</v>
      </c>
      <c r="I194" s="19">
        <f>H194/(D194+F194+H194+J194+L194)</f>
        <v>0.012944983818770227</v>
      </c>
      <c r="J194" s="18">
        <v>3</v>
      </c>
      <c r="K194" s="19">
        <f>J194/(D194+F194+H194+J194+L194)</f>
        <v>0.009708737864077669</v>
      </c>
      <c r="L194" s="18">
        <v>12</v>
      </c>
      <c r="M194" s="19">
        <f t="shared" si="1"/>
        <v>0.038834951456310676</v>
      </c>
      <c r="N194" s="18">
        <v>211</v>
      </c>
      <c r="O194" s="19">
        <f t="shared" si="2"/>
        <v>0.40576923076923077</v>
      </c>
      <c r="P194" s="20">
        <f t="shared" si="3"/>
        <v>520</v>
      </c>
    </row>
    <row r="195" spans="1:16" ht="12.75">
      <c r="A195" s="25" t="s">
        <v>50</v>
      </c>
      <c r="B195" s="19">
        <f t="shared" si="0"/>
        <v>0.8096676737160121</v>
      </c>
      <c r="C195" s="18">
        <f>SUM(D195+F195+H195+J195+L195)</f>
        <v>268</v>
      </c>
      <c r="D195" s="18">
        <v>74</v>
      </c>
      <c r="E195" s="19">
        <f>D195/(D195+F195+H195+J195+L195)</f>
        <v>0.27611940298507465</v>
      </c>
      <c r="F195" s="18">
        <v>175</v>
      </c>
      <c r="G195" s="19">
        <f>F195/(D195+F195+H195+J195+L195)</f>
        <v>0.6529850746268657</v>
      </c>
      <c r="H195" s="18">
        <v>5</v>
      </c>
      <c r="I195" s="19">
        <f>H195/(D195+F195+H195+J195+L195)</f>
        <v>0.018656716417910446</v>
      </c>
      <c r="J195" s="18">
        <v>6</v>
      </c>
      <c r="K195" s="19">
        <f>J195/(D195+F195+H195+J195+L195)</f>
        <v>0.022388059701492536</v>
      </c>
      <c r="L195" s="18">
        <v>8</v>
      </c>
      <c r="M195" s="19">
        <f t="shared" si="1"/>
        <v>0.029850746268656716</v>
      </c>
      <c r="N195" s="18">
        <v>63</v>
      </c>
      <c r="O195" s="19">
        <f t="shared" si="2"/>
        <v>0.1903323262839879</v>
      </c>
      <c r="P195" s="20">
        <f t="shared" si="3"/>
        <v>331</v>
      </c>
    </row>
    <row r="196" spans="1:16" s="5" customFormat="1" ht="12.75">
      <c r="A196" s="25" t="s">
        <v>51</v>
      </c>
      <c r="B196" s="19">
        <f t="shared" si="0"/>
        <v>0.7326869806094183</v>
      </c>
      <c r="C196" s="31">
        <f>SUM(D196+F196+H196+J196+L196)</f>
        <v>529</v>
      </c>
      <c r="D196" s="31">
        <v>308</v>
      </c>
      <c r="E196" s="32">
        <f>D196/(D196+F196+H196+J196+L196)</f>
        <v>0.5822306238185255</v>
      </c>
      <c r="F196" s="31">
        <v>185</v>
      </c>
      <c r="G196" s="32">
        <f>F196/(D196+F196+H196+J196+L196)</f>
        <v>0.3497164461247637</v>
      </c>
      <c r="H196" s="31">
        <v>15</v>
      </c>
      <c r="I196" s="32">
        <f>H196/(D196+F196+H196+J196+L196)</f>
        <v>0.02835538752362949</v>
      </c>
      <c r="J196" s="31">
        <v>6</v>
      </c>
      <c r="K196" s="32">
        <f>J196/(D196+F196+H196+J196+L196)</f>
        <v>0.011342155009451797</v>
      </c>
      <c r="L196" s="31">
        <v>15</v>
      </c>
      <c r="M196" s="32">
        <f t="shared" si="1"/>
        <v>0.02835538752362949</v>
      </c>
      <c r="N196" s="31">
        <v>193</v>
      </c>
      <c r="O196" s="32">
        <f t="shared" si="2"/>
        <v>0.2673130193905817</v>
      </c>
      <c r="P196" s="33">
        <f t="shared" si="3"/>
        <v>722</v>
      </c>
    </row>
    <row r="197" spans="1:16" ht="12.75">
      <c r="A197" s="25" t="s">
        <v>52</v>
      </c>
      <c r="B197" s="19">
        <f t="shared" si="0"/>
        <v>0.728892784107508</v>
      </c>
      <c r="C197" s="18">
        <f>SUM(D197+F197+H197+J197+L197)</f>
        <v>2495</v>
      </c>
      <c r="D197" s="18">
        <v>904</v>
      </c>
      <c r="E197" s="19">
        <f>D197/(D197+F197+H197+J197+L197)</f>
        <v>0.3623246492985972</v>
      </c>
      <c r="F197" s="18">
        <v>1486</v>
      </c>
      <c r="G197" s="19">
        <f>F197/(D197+F197+H197+J197+L197)</f>
        <v>0.5955911823647294</v>
      </c>
      <c r="H197" s="18">
        <v>45</v>
      </c>
      <c r="I197" s="19">
        <f>H197/(D197+F197+H197+J197+L197)</f>
        <v>0.018036072144288578</v>
      </c>
      <c r="J197" s="18">
        <v>26</v>
      </c>
      <c r="K197" s="19">
        <f>J197/(D197+F197+H197+J197+L197)</f>
        <v>0.010420841683366733</v>
      </c>
      <c r="L197" s="18">
        <v>34</v>
      </c>
      <c r="M197" s="19">
        <f t="shared" si="1"/>
        <v>0.013627254509018036</v>
      </c>
      <c r="N197" s="18">
        <v>928</v>
      </c>
      <c r="O197" s="19">
        <f t="shared" si="2"/>
        <v>0.271107215892492</v>
      </c>
      <c r="P197" s="20">
        <f t="shared" si="3"/>
        <v>3423</v>
      </c>
    </row>
    <row r="198" spans="1:16" ht="12.75">
      <c r="A198" s="25" t="s">
        <v>53</v>
      </c>
      <c r="B198" s="19">
        <f t="shared" si="0"/>
        <v>0.7809264305177112</v>
      </c>
      <c r="C198" s="18">
        <f>SUM(D198+F198+H198+J198+L198)</f>
        <v>1433</v>
      </c>
      <c r="D198" s="18">
        <v>827</v>
      </c>
      <c r="E198" s="19">
        <f>D198/(D198+F198+H198+J198+L198)</f>
        <v>0.5771109560362875</v>
      </c>
      <c r="F198" s="18">
        <v>470</v>
      </c>
      <c r="G198" s="19">
        <f>F198/(D198+F198+H198+J198+L198)</f>
        <v>0.3279832519190509</v>
      </c>
      <c r="H198" s="18">
        <v>61</v>
      </c>
      <c r="I198" s="19">
        <f>H198/(D198+F198+H198+J198+L198)</f>
        <v>0.04256803907885555</v>
      </c>
      <c r="J198" s="18">
        <v>48</v>
      </c>
      <c r="K198" s="19">
        <f>J198/(D198+F198+H198+J198+L198)</f>
        <v>0.03349616189811584</v>
      </c>
      <c r="L198" s="18">
        <v>27</v>
      </c>
      <c r="M198" s="19">
        <f t="shared" si="1"/>
        <v>0.01884159106769016</v>
      </c>
      <c r="N198" s="18">
        <v>402</v>
      </c>
      <c r="O198" s="19">
        <f t="shared" si="2"/>
        <v>0.21907356948228882</v>
      </c>
      <c r="P198" s="20">
        <f t="shared" si="3"/>
        <v>1835</v>
      </c>
    </row>
    <row r="199" spans="1:16" ht="12.75">
      <c r="A199" s="25" t="s">
        <v>54</v>
      </c>
      <c r="B199" s="19">
        <f t="shared" si="0"/>
        <v>0.8617886178861789</v>
      </c>
      <c r="C199" s="18">
        <f>SUM(D199+F199+H199+J199+L199)</f>
        <v>2226</v>
      </c>
      <c r="D199" s="18">
        <v>1436</v>
      </c>
      <c r="E199" s="19">
        <f>D199/(D199+F199+H199+J199+L199)</f>
        <v>0.6451033243486074</v>
      </c>
      <c r="F199" s="18">
        <v>574</v>
      </c>
      <c r="G199" s="19">
        <f>F199/(D199+F199+H199+J199+L199)</f>
        <v>0.2578616352201258</v>
      </c>
      <c r="H199" s="18">
        <v>36</v>
      </c>
      <c r="I199" s="19">
        <f>H199/(D199+F199+H199+J199+L199)</f>
        <v>0.016172506738544475</v>
      </c>
      <c r="J199" s="18">
        <v>117</v>
      </c>
      <c r="K199" s="19">
        <f>J199/(D199+F199+H199+J199+L199)</f>
        <v>0.05256064690026954</v>
      </c>
      <c r="L199" s="18">
        <v>63</v>
      </c>
      <c r="M199" s="19">
        <f t="shared" si="1"/>
        <v>0.02830188679245283</v>
      </c>
      <c r="N199" s="18">
        <v>357</v>
      </c>
      <c r="O199" s="19">
        <f t="shared" si="2"/>
        <v>0.13821138211382114</v>
      </c>
      <c r="P199" s="20">
        <f t="shared" si="3"/>
        <v>2583</v>
      </c>
    </row>
    <row r="200" spans="1:16" ht="12.75">
      <c r="A200" s="25" t="s">
        <v>55</v>
      </c>
      <c r="B200" s="19">
        <f t="shared" si="0"/>
        <v>0.35071090047393366</v>
      </c>
      <c r="C200" s="18">
        <f>SUM(D200+F200+H200+J200+L200)</f>
        <v>592</v>
      </c>
      <c r="D200" s="18">
        <v>172</v>
      </c>
      <c r="E200" s="19">
        <f>D200/(D200+F200+H200+J200+L200)</f>
        <v>0.2905405405405405</v>
      </c>
      <c r="F200" s="18">
        <v>384</v>
      </c>
      <c r="G200" s="19">
        <f>F200/(D200+F200+H200+J200+L200)</f>
        <v>0.6486486486486487</v>
      </c>
      <c r="H200" s="18">
        <v>13</v>
      </c>
      <c r="I200" s="19">
        <f>H200/(D200+F200+H200+J200+L200)</f>
        <v>0.02195945945945946</v>
      </c>
      <c r="J200" s="18">
        <v>3</v>
      </c>
      <c r="K200" s="19">
        <f>J200/(D200+F200+H200+J200+L200)</f>
        <v>0.005067567567567568</v>
      </c>
      <c r="L200" s="18">
        <v>20</v>
      </c>
      <c r="M200" s="19">
        <f t="shared" si="1"/>
        <v>0.033783783783783786</v>
      </c>
      <c r="N200" s="18">
        <v>1096</v>
      </c>
      <c r="O200" s="19">
        <f t="shared" si="2"/>
        <v>0.6492890995260664</v>
      </c>
      <c r="P200" s="20">
        <f t="shared" si="3"/>
        <v>1688</v>
      </c>
    </row>
    <row r="201" spans="1:16" ht="12.75">
      <c r="A201" s="25" t="s">
        <v>56</v>
      </c>
      <c r="B201" s="19">
        <f t="shared" si="0"/>
        <v>0.7530711262516775</v>
      </c>
      <c r="C201" s="18">
        <f>SUM(D201+F201+H201+J201+L201)</f>
        <v>7295</v>
      </c>
      <c r="D201" s="18">
        <v>4147</v>
      </c>
      <c r="E201" s="19">
        <f>D201/(D201+F201+H201+J201+L201)</f>
        <v>0.5684715558601782</v>
      </c>
      <c r="F201" s="18">
        <v>2515</v>
      </c>
      <c r="G201" s="19">
        <f>F201/(D201+F201+H201+J201+L201)</f>
        <v>0.3447566826593557</v>
      </c>
      <c r="H201" s="18">
        <v>165</v>
      </c>
      <c r="I201" s="19">
        <f>H201/(D201+F201+H201+J201+L201)</f>
        <v>0.022618231665524333</v>
      </c>
      <c r="J201" s="18">
        <v>217</v>
      </c>
      <c r="K201" s="19">
        <f>J201/(D201+F201+H201+J201+L201)</f>
        <v>0.029746401644962304</v>
      </c>
      <c r="L201" s="18">
        <v>251</v>
      </c>
      <c r="M201" s="19">
        <f t="shared" si="1"/>
        <v>0.034407128169979435</v>
      </c>
      <c r="N201" s="18">
        <v>2392</v>
      </c>
      <c r="O201" s="19">
        <f t="shared" si="2"/>
        <v>0.24692887374832248</v>
      </c>
      <c r="P201" s="20">
        <f t="shared" si="3"/>
        <v>9687</v>
      </c>
    </row>
    <row r="202" spans="1:16" ht="12.75">
      <c r="A202" s="25" t="s">
        <v>57</v>
      </c>
      <c r="B202" s="19">
        <f t="shared" si="0"/>
        <v>0.5831485587583148</v>
      </c>
      <c r="C202" s="18">
        <f>SUM(D202+F202+H202+J202+L202)</f>
        <v>263</v>
      </c>
      <c r="D202" s="18">
        <v>92</v>
      </c>
      <c r="E202" s="19">
        <f>D202/(D202+F202+H202+J202+L202)</f>
        <v>0.34980988593155893</v>
      </c>
      <c r="F202" s="18">
        <v>125</v>
      </c>
      <c r="G202" s="19">
        <f>F202/(D202+F202+H202+J202+L202)</f>
        <v>0.4752851711026616</v>
      </c>
      <c r="H202" s="18">
        <v>23</v>
      </c>
      <c r="I202" s="19">
        <f>H202/(D202+F202+H202+J202+L202)</f>
        <v>0.08745247148288973</v>
      </c>
      <c r="J202" s="18">
        <v>0</v>
      </c>
      <c r="K202" s="19">
        <f>J202/(D202+F202+H202+J202+L202)</f>
        <v>0</v>
      </c>
      <c r="L202" s="18">
        <v>23</v>
      </c>
      <c r="M202" s="19">
        <f t="shared" si="1"/>
        <v>0.08745247148288973</v>
      </c>
      <c r="N202" s="18">
        <v>188</v>
      </c>
      <c r="O202" s="19">
        <f t="shared" si="2"/>
        <v>0.41685144124168516</v>
      </c>
      <c r="P202" s="20">
        <f t="shared" si="3"/>
        <v>451</v>
      </c>
    </row>
    <row r="203" spans="1:16" s="6" customFormat="1" ht="12.75">
      <c r="A203" s="25" t="s">
        <v>58</v>
      </c>
      <c r="B203" s="19">
        <f t="shared" si="0"/>
        <v>0.3880597014925373</v>
      </c>
      <c r="C203" s="34">
        <f>SUM(D203+F203+H203+J203+L203)</f>
        <v>442</v>
      </c>
      <c r="D203" s="34">
        <v>265</v>
      </c>
      <c r="E203" s="35">
        <f>D203/(D203+F203+H203+J203+L203)</f>
        <v>0.5995475113122172</v>
      </c>
      <c r="F203" s="34">
        <v>143</v>
      </c>
      <c r="G203" s="35">
        <f>F203/(D203+F203+H203+J203+L203)</f>
        <v>0.3235294117647059</v>
      </c>
      <c r="H203" s="34">
        <v>10</v>
      </c>
      <c r="I203" s="35">
        <f>H203/(D203+F203+H203+J203+L203)</f>
        <v>0.02262443438914027</v>
      </c>
      <c r="J203" s="34">
        <v>0</v>
      </c>
      <c r="K203" s="35">
        <f>J203/(D203+F203+H203+J203+L203)</f>
        <v>0</v>
      </c>
      <c r="L203" s="34">
        <v>24</v>
      </c>
      <c r="M203" s="35">
        <f t="shared" si="1"/>
        <v>0.05429864253393665</v>
      </c>
      <c r="N203" s="34">
        <v>697</v>
      </c>
      <c r="O203" s="35">
        <f t="shared" si="2"/>
        <v>0.6119402985074627</v>
      </c>
      <c r="P203" s="36">
        <f t="shared" si="3"/>
        <v>1139</v>
      </c>
    </row>
    <row r="204" spans="1:16" s="6" customFormat="1" ht="25.5">
      <c r="A204" s="37" t="s">
        <v>59</v>
      </c>
      <c r="B204" s="19">
        <f t="shared" si="0"/>
        <v>0.7647058823529411</v>
      </c>
      <c r="C204" s="34">
        <f>SUM(D204+F204+H204+J204+L204)</f>
        <v>78</v>
      </c>
      <c r="D204" s="34">
        <v>49</v>
      </c>
      <c r="E204" s="35">
        <f>D204/(D204+F204+H204+J204+L204)</f>
        <v>0.6282051282051282</v>
      </c>
      <c r="F204" s="34">
        <v>23</v>
      </c>
      <c r="G204" s="35">
        <f>F204/(D204+F204+H204+J204+L204)</f>
        <v>0.2948717948717949</v>
      </c>
      <c r="H204" s="34">
        <v>2</v>
      </c>
      <c r="I204" s="35">
        <f>H204/(D204+F204+H204+J204+L204)</f>
        <v>0.02564102564102564</v>
      </c>
      <c r="J204" s="34">
        <v>2</v>
      </c>
      <c r="K204" s="35">
        <f>J204/(D204+F204+H204+J204+L204)</f>
        <v>0.02564102564102564</v>
      </c>
      <c r="L204" s="34">
        <v>2</v>
      </c>
      <c r="M204" s="35">
        <f t="shared" si="1"/>
        <v>0.02564102564102564</v>
      </c>
      <c r="N204" s="34">
        <v>24</v>
      </c>
      <c r="O204" s="35">
        <f t="shared" si="2"/>
        <v>0.23529411764705882</v>
      </c>
      <c r="P204" s="36">
        <f t="shared" si="3"/>
        <v>102</v>
      </c>
    </row>
    <row r="205" spans="1:16" ht="38.25">
      <c r="A205" s="37" t="s">
        <v>60</v>
      </c>
      <c r="B205" s="19">
        <f t="shared" si="0"/>
        <v>0.7084690553745928</v>
      </c>
      <c r="C205" s="18">
        <f>SUM(D205+F205+H205+J205+L205)</f>
        <v>435</v>
      </c>
      <c r="D205" s="18">
        <v>231</v>
      </c>
      <c r="E205" s="19">
        <f>D205/(D205+F205+H205+J205+L205)</f>
        <v>0.5310344827586206</v>
      </c>
      <c r="F205" s="18">
        <v>154</v>
      </c>
      <c r="G205" s="19">
        <f>F205/(D205+F205+H205+J205+L205)</f>
        <v>0.35402298850574715</v>
      </c>
      <c r="H205" s="18">
        <v>19</v>
      </c>
      <c r="I205" s="19">
        <f>H205/(D205+F205+H205+J205+L205)</f>
        <v>0.04367816091954023</v>
      </c>
      <c r="J205" s="18">
        <v>7</v>
      </c>
      <c r="K205" s="19">
        <f>J205/(D205+F205+H205+J205+L205)</f>
        <v>0.016091954022988506</v>
      </c>
      <c r="L205" s="18">
        <v>24</v>
      </c>
      <c r="M205" s="19">
        <f t="shared" si="1"/>
        <v>0.05517241379310345</v>
      </c>
      <c r="N205" s="18">
        <v>179</v>
      </c>
      <c r="O205" s="19">
        <f t="shared" si="2"/>
        <v>0.2915309446254072</v>
      </c>
      <c r="P205" s="20">
        <f t="shared" si="3"/>
        <v>614</v>
      </c>
    </row>
    <row r="206" spans="1:16" ht="12.75">
      <c r="A206" s="26" t="s">
        <v>61</v>
      </c>
      <c r="B206" s="22">
        <f t="shared" si="0"/>
        <v>0.8416666666666667</v>
      </c>
      <c r="C206" s="21">
        <f>SUM(D206+F206+H206+J206+L206)</f>
        <v>101</v>
      </c>
      <c r="D206" s="21">
        <v>33</v>
      </c>
      <c r="E206" s="22">
        <f>D206/(D206+F206+H206+J206+L206)</f>
        <v>0.32673267326732675</v>
      </c>
      <c r="F206" s="21">
        <v>5</v>
      </c>
      <c r="G206" s="22">
        <f>F206/(D206+F206+H206+J206+L206)</f>
        <v>0.04950495049504951</v>
      </c>
      <c r="H206" s="21">
        <v>58</v>
      </c>
      <c r="I206" s="22">
        <f>H206/(D206+F206+H206+J206+L206)</f>
        <v>0.5742574257425742</v>
      </c>
      <c r="J206" s="21">
        <v>1</v>
      </c>
      <c r="K206" s="22">
        <f>J206/(D206+F206+H206+J206+L206)</f>
        <v>0.009900990099009901</v>
      </c>
      <c r="L206" s="21">
        <v>4</v>
      </c>
      <c r="M206" s="22">
        <f t="shared" si="1"/>
        <v>0.039603960396039604</v>
      </c>
      <c r="N206" s="21">
        <v>19</v>
      </c>
      <c r="O206" s="22">
        <f t="shared" si="2"/>
        <v>0.15833333333333333</v>
      </c>
      <c r="P206" s="23">
        <f t="shared" si="3"/>
        <v>120</v>
      </c>
    </row>
    <row r="207" spans="1:16" ht="12.75">
      <c r="A207" s="48" t="s">
        <v>69</v>
      </c>
      <c r="B207" s="49"/>
      <c r="C207" s="47">
        <f>SUM(C154:C206)</f>
        <v>41215</v>
      </c>
      <c r="D207" s="47">
        <f>SUM(D154:D206)</f>
        <v>20676</v>
      </c>
      <c r="E207" s="47"/>
      <c r="F207" s="47">
        <f>SUM(F154:F206)</f>
        <v>17118</v>
      </c>
      <c r="G207" s="47"/>
      <c r="H207" s="47">
        <f>SUM(H154:H206)</f>
        <v>1253</v>
      </c>
      <c r="I207" s="47"/>
      <c r="J207" s="47">
        <f>SUM(J154:J206)</f>
        <v>965</v>
      </c>
      <c r="K207" s="47"/>
      <c r="L207" s="47">
        <f>SUM(L154:L206)</f>
        <v>1203</v>
      </c>
      <c r="M207" s="47"/>
      <c r="N207" s="47">
        <f>SUM(N154:N206)</f>
        <v>15923</v>
      </c>
      <c r="O207" s="47"/>
      <c r="P207" s="50">
        <f>SUM(P154:P206)</f>
        <v>57138</v>
      </c>
    </row>
  </sheetData>
  <mergeCells count="21">
    <mergeCell ref="D152:M152"/>
    <mergeCell ref="N152:O153"/>
    <mergeCell ref="F1:N1"/>
    <mergeCell ref="F20:N20"/>
    <mergeCell ref="F43:N43"/>
    <mergeCell ref="F66:N66"/>
    <mergeCell ref="J147:K147"/>
    <mergeCell ref="L147:M147"/>
    <mergeCell ref="N147:O147"/>
    <mergeCell ref="D146:M146"/>
    <mergeCell ref="B147:C147"/>
    <mergeCell ref="D147:E147"/>
    <mergeCell ref="F147:G147"/>
    <mergeCell ref="H147:I147"/>
    <mergeCell ref="A152:A153"/>
    <mergeCell ref="D153:E153"/>
    <mergeCell ref="F153:G153"/>
    <mergeCell ref="H153:I153"/>
    <mergeCell ref="J153:K153"/>
    <mergeCell ref="L153:M153"/>
    <mergeCell ref="B152:C153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75"/>
  <sheetViews>
    <sheetView workbookViewId="0" topLeftCell="A1">
      <selection activeCell="E78" sqref="E78"/>
    </sheetView>
  </sheetViews>
  <sheetFormatPr defaultColWidth="9.140625" defaultRowHeight="12.75"/>
  <cols>
    <col min="1" max="1" width="5.8515625" style="0" customWidth="1"/>
    <col min="2" max="2" width="13.8515625" style="0" customWidth="1"/>
  </cols>
  <sheetData>
    <row r="5" spans="2:17" ht="12.75">
      <c r="B5" s="11"/>
      <c r="C5" s="7"/>
      <c r="D5" s="24"/>
      <c r="E5" s="12" t="s">
        <v>68</v>
      </c>
      <c r="F5" s="12"/>
      <c r="G5" s="12"/>
      <c r="H5" s="12"/>
      <c r="I5" s="12"/>
      <c r="J5" s="12"/>
      <c r="K5" s="12"/>
      <c r="L5" s="12"/>
      <c r="M5" s="12"/>
      <c r="N5" s="12"/>
      <c r="O5" s="7"/>
      <c r="P5" s="24"/>
      <c r="Q5" s="13"/>
    </row>
    <row r="6" spans="2:17" s="2" customFormat="1" ht="38.25" customHeight="1">
      <c r="B6" s="14" t="s">
        <v>66</v>
      </c>
      <c r="C6" s="15" t="s">
        <v>67</v>
      </c>
      <c r="D6" s="15"/>
      <c r="E6" s="12" t="s">
        <v>2</v>
      </c>
      <c r="F6" s="12"/>
      <c r="G6" s="12" t="s">
        <v>3</v>
      </c>
      <c r="H6" s="12"/>
      <c r="I6" s="12" t="s">
        <v>4</v>
      </c>
      <c r="J6" s="12"/>
      <c r="K6" s="12" t="s">
        <v>5</v>
      </c>
      <c r="L6" s="12"/>
      <c r="M6" s="12" t="s">
        <v>6</v>
      </c>
      <c r="N6" s="12"/>
      <c r="O6" s="16" t="s">
        <v>7</v>
      </c>
      <c r="P6" s="16"/>
      <c r="Q6" s="17" t="s">
        <v>62</v>
      </c>
    </row>
    <row r="7" spans="2:17" ht="12.75">
      <c r="B7" s="25" t="s">
        <v>63</v>
      </c>
      <c r="C7" s="19">
        <f>D7/Q7</f>
        <v>0.755071556892271</v>
      </c>
      <c r="D7" s="18">
        <f>D18+D20+D21+D22+D23+D24+D25+D26+D27+D29+D30+D31+D32+D33+D34+D35+D37+D38+D43+D44+D47+D49+D50+D52+D53+D54+D55+D56+D58+D59+D61+D62+D63+D64+D65+D66</f>
        <v>37407</v>
      </c>
      <c r="E7" s="18">
        <f>E18+E20+E21+E22+E23+E24+E25+E26+E27+E29+E30+E31+E32+E33+E34+E35+E37+E38+E43+E44+E47+E49+E50+E52+E53+E54+E55+E56+E58+E59+E61+E62+E63+E64+E65+E66</f>
        <v>18673</v>
      </c>
      <c r="F7" s="19">
        <f>E7/D7</f>
        <v>0.49918464458523804</v>
      </c>
      <c r="G7" s="18">
        <f>G18+G20+G21+G22+G23+G24+G25+G26+G27+G29+G30+G31+G32+G33+G34+G35+G37+G38+G43+G44+G47+G49+G50+G52+G53+G54+G55+G56+G58+G59+G61+G62+G63+G64+G65+G66</f>
        <v>15722</v>
      </c>
      <c r="H7" s="19">
        <f>G7/D7</f>
        <v>0.4202956665864678</v>
      </c>
      <c r="I7" s="18">
        <f>I18+I20+I21+I22+I23+I24+I25+I26+I27+I29+I30+I31+I32+I33+I34+I35+I37+I38+I43+I44+I47+I49+I50+I52+I53+I54+I55+I56+I58+I59+I61+I62+I63+I64+I65+I66</f>
        <v>1095</v>
      </c>
      <c r="J7" s="19">
        <f>I7/D7</f>
        <v>0.029272596038174673</v>
      </c>
      <c r="K7" s="18">
        <f>K18+K20+K21+K22+K23+K24+K25+K26+K27+K29+K30+K31+K32+K33+K34+K35+K37+K38+K43+K44+K47+K49+K50+K52+K53+K54+K55+K56+K58+K59+K61+K62+K63+K64+K65+K66</f>
        <v>910</v>
      </c>
      <c r="L7" s="19">
        <f>K7/D7</f>
        <v>0.024326997620766167</v>
      </c>
      <c r="M7" s="18">
        <f>M18+M20+M21+M22+M23+M24+M25+M26+M27+M29+M30+M31+M32+M33+M34+M35+M37+M38+M43+M44+M47+M49+M50+M52+M53+M54+M55+M56+M58+M59+M61+M62+M63+M64+M65+M66</f>
        <v>1007</v>
      </c>
      <c r="N7" s="19">
        <f>M7/D7</f>
        <v>0.026920095169353328</v>
      </c>
      <c r="O7" s="18">
        <f>O18+O20+O21+O22+O23+O24+O25+O26+O27+O29+O30+O31+O32+O33+O34+O35+O37+O38+O43+O44+O47+O49+O50+O52+O53+O54+O55+O56+O58+O59+O61+O62+O63+O64+O65+O66</f>
        <v>12134</v>
      </c>
      <c r="P7" s="19">
        <f>O7/Q7</f>
        <v>0.24492844310772896</v>
      </c>
      <c r="Q7" s="20">
        <f>Q18+Q20+Q21+Q22+Q23+Q24+Q25+Q26+Q27+Q29+Q30+Q31+Q32+Q33+Q34+Q35+Q37+Q38+Q43+Q44+Q47+Q49+Q50+Q52+Q53+Q54+Q55+Q56+Q58+Q59+Q61+Q62+Q63+Q64+Q65+Q66</f>
        <v>49541</v>
      </c>
    </row>
    <row r="8" spans="2:17" ht="12.75">
      <c r="B8" s="25" t="s">
        <v>64</v>
      </c>
      <c r="C8" s="19">
        <f>D8/Q8</f>
        <v>0.4664070107108082</v>
      </c>
      <c r="D8" s="18">
        <f>D19+D36+D39+D41+D42+D48+D51+D57+D67+D68</f>
        <v>1916</v>
      </c>
      <c r="E8" s="18">
        <f>E19+E36+E39+E41+E42+E48+E51+E57+E67+E68</f>
        <v>993</v>
      </c>
      <c r="F8" s="19">
        <f>E8/D8</f>
        <v>0.5182672233820459</v>
      </c>
      <c r="G8" s="18">
        <f>G19+G36+G39+G41+G42+G48+G51+G57+G67+G68</f>
        <v>747</v>
      </c>
      <c r="H8" s="19">
        <f>G8/D8</f>
        <v>0.38987473903966596</v>
      </c>
      <c r="I8" s="18">
        <f>I19+I36+I39+I41+I42+I48+I51+I57+I67+I68</f>
        <v>47</v>
      </c>
      <c r="J8" s="19">
        <f>I8/D8</f>
        <v>0.024530271398747392</v>
      </c>
      <c r="K8" s="18">
        <f>K19+K36+K39+K41+K42+K48+K51+K57+K67+K68</f>
        <v>32</v>
      </c>
      <c r="L8" s="19">
        <f>K8/D8</f>
        <v>0.016701461377870562</v>
      </c>
      <c r="M8" s="18">
        <f>M19+M36+M39+M41+M42+M48+M51+M57+M67+M68</f>
        <v>97</v>
      </c>
      <c r="N8" s="19">
        <f>M8/D8</f>
        <v>0.050626304801670144</v>
      </c>
      <c r="O8" s="18">
        <f>O19+O36+O39+O41+O42+O48+O51+O57+O67+O68</f>
        <v>2192</v>
      </c>
      <c r="P8" s="19">
        <f>O8/Q8</f>
        <v>0.5335929892891919</v>
      </c>
      <c r="Q8" s="20">
        <f>Q19+Q36+Q39+Q41+Q42+Q48+Q51+Q57+Q67+Q68</f>
        <v>4108</v>
      </c>
    </row>
    <row r="9" spans="2:17" ht="12.75">
      <c r="B9" s="26" t="s">
        <v>65</v>
      </c>
      <c r="C9" s="22">
        <f>D9/Q9</f>
        <v>0.4921960072595281</v>
      </c>
      <c r="D9" s="21">
        <f>D28+D40+D45+D46+D60</f>
        <v>1356</v>
      </c>
      <c r="E9" s="21">
        <f>E28+E40+E45+E46+E60</f>
        <v>746</v>
      </c>
      <c r="F9" s="22">
        <f>E9/D9</f>
        <v>0.5501474926253688</v>
      </c>
      <c r="G9" s="21">
        <f>G28+G40+G45+G46+G60</f>
        <v>490</v>
      </c>
      <c r="H9" s="22">
        <f>G9/D9</f>
        <v>0.3613569321533923</v>
      </c>
      <c r="I9" s="21">
        <f>I28+I40+I45+I46+I60</f>
        <v>34</v>
      </c>
      <c r="J9" s="22">
        <f>I9/D9</f>
        <v>0.025073746312684365</v>
      </c>
      <c r="K9" s="21">
        <f>K28+K40+K45+K46+K60</f>
        <v>15</v>
      </c>
      <c r="L9" s="22">
        <f>K9/D9</f>
        <v>0.011061946902654867</v>
      </c>
      <c r="M9" s="21">
        <f>M28+M40+M45+M46+M60</f>
        <v>71</v>
      </c>
      <c r="N9" s="22">
        <f>M9/D9</f>
        <v>0.05235988200589971</v>
      </c>
      <c r="O9" s="21">
        <f>O28+O40+O45+O46+O60</f>
        <v>1399</v>
      </c>
      <c r="P9" s="22">
        <f>O9/Q9</f>
        <v>0.5078039927404718</v>
      </c>
      <c r="Q9" s="23">
        <f>Q28+Q40+Q45+Q46+Q60</f>
        <v>2755</v>
      </c>
    </row>
    <row r="10" spans="2:17" ht="12.75">
      <c r="B10" s="52"/>
      <c r="C10" s="8"/>
      <c r="D10" s="9"/>
      <c r="E10" s="9"/>
      <c r="F10" s="8"/>
      <c r="G10" s="9"/>
      <c r="H10" s="8"/>
      <c r="I10" s="9"/>
      <c r="J10" s="8"/>
      <c r="K10" s="9"/>
      <c r="L10" s="8"/>
      <c r="M10" s="9"/>
      <c r="N10" s="8"/>
      <c r="O10" s="9"/>
      <c r="P10" s="8"/>
      <c r="Q10" s="51"/>
    </row>
    <row r="11" spans="2:17" ht="12.75">
      <c r="B11" s="52"/>
      <c r="C11" s="8"/>
      <c r="D11" s="9"/>
      <c r="E11" s="9"/>
      <c r="F11" s="8"/>
      <c r="G11" s="9"/>
      <c r="H11" s="8"/>
      <c r="I11" s="9"/>
      <c r="J11" s="8"/>
      <c r="K11" s="9"/>
      <c r="L11" s="8"/>
      <c r="M11" s="9"/>
      <c r="N11" s="8"/>
      <c r="O11" s="9"/>
      <c r="P11" s="8"/>
      <c r="Q11" s="51"/>
    </row>
    <row r="12" spans="2:17" ht="12.75">
      <c r="B12" s="52"/>
      <c r="C12" s="8"/>
      <c r="D12" s="9"/>
      <c r="E12" s="9"/>
      <c r="F12" s="8"/>
      <c r="G12" s="9"/>
      <c r="H12" s="8"/>
      <c r="I12" s="9"/>
      <c r="J12" s="8"/>
      <c r="K12" s="9"/>
      <c r="L12" s="8"/>
      <c r="M12" s="9"/>
      <c r="N12" s="8"/>
      <c r="O12" s="9"/>
      <c r="P12" s="8"/>
      <c r="Q12" s="51"/>
    </row>
    <row r="13" spans="2:17" ht="12.75">
      <c r="B13" s="52"/>
      <c r="C13" s="8"/>
      <c r="D13" s="9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51"/>
    </row>
    <row r="14" spans="2:17" ht="12.75">
      <c r="B14" s="52"/>
      <c r="C14" s="8"/>
      <c r="D14" s="9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51"/>
    </row>
    <row r="15" spans="2:16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7" ht="12.75" customHeight="1">
      <c r="A16" s="53" t="s">
        <v>70</v>
      </c>
      <c r="B16" s="27" t="s">
        <v>1</v>
      </c>
      <c r="C16" s="38" t="s">
        <v>0</v>
      </c>
      <c r="D16" s="39"/>
      <c r="E16" s="41" t="s">
        <v>8</v>
      </c>
      <c r="F16" s="10"/>
      <c r="G16" s="10"/>
      <c r="H16" s="10"/>
      <c r="I16" s="10"/>
      <c r="J16" s="10"/>
      <c r="K16" s="10"/>
      <c r="L16" s="10"/>
      <c r="M16" s="10"/>
      <c r="N16" s="42"/>
      <c r="O16" s="40" t="s">
        <v>7</v>
      </c>
      <c r="P16" s="39"/>
      <c r="Q16" s="13"/>
    </row>
    <row r="17" spans="1:17" ht="51">
      <c r="A17" s="54"/>
      <c r="B17" s="16"/>
      <c r="C17" s="43"/>
      <c r="D17" s="44"/>
      <c r="E17" s="16" t="s">
        <v>2</v>
      </c>
      <c r="F17" s="16"/>
      <c r="G17" s="16" t="s">
        <v>3</v>
      </c>
      <c r="H17" s="16"/>
      <c r="I17" s="16" t="s">
        <v>4</v>
      </c>
      <c r="J17" s="16"/>
      <c r="K17" s="16" t="s">
        <v>5</v>
      </c>
      <c r="L17" s="16"/>
      <c r="M17" s="45" t="s">
        <v>6</v>
      </c>
      <c r="N17" s="45"/>
      <c r="O17" s="43"/>
      <c r="P17" s="44"/>
      <c r="Q17" s="46" t="s">
        <v>62</v>
      </c>
    </row>
    <row r="18" spans="1:17" ht="12.75">
      <c r="A18" s="20">
        <v>1</v>
      </c>
      <c r="B18" s="25" t="s">
        <v>9</v>
      </c>
      <c r="C18" s="19">
        <f>D18/Q18</f>
        <v>0.7568331762488218</v>
      </c>
      <c r="D18" s="18">
        <f>SUM(E18+G18+I18+K18+M18)</f>
        <v>803</v>
      </c>
      <c r="E18" s="18">
        <v>418</v>
      </c>
      <c r="F18" s="19">
        <f>E18/(E18+G18+I18+K18+M18)</f>
        <v>0.5205479452054794</v>
      </c>
      <c r="G18" s="18">
        <v>331</v>
      </c>
      <c r="H18" s="19">
        <f>G18/(E18+G18+I18+K18+M18)</f>
        <v>0.4122042341220423</v>
      </c>
      <c r="I18" s="18">
        <v>13</v>
      </c>
      <c r="J18" s="19">
        <f>I18/(E18+G18+I18+K18+M18)</f>
        <v>0.0161892901618929</v>
      </c>
      <c r="K18" s="18">
        <v>18</v>
      </c>
      <c r="L18" s="19">
        <f>K18/(E18+G18+I18+K18+M18)</f>
        <v>0.0224159402241594</v>
      </c>
      <c r="M18" s="18">
        <v>23</v>
      </c>
      <c r="N18" s="19">
        <f>M18/(E18+G18+I18+K18+M18)</f>
        <v>0.028642590286425903</v>
      </c>
      <c r="O18" s="18">
        <v>258</v>
      </c>
      <c r="P18" s="19">
        <f>O18/(E18+G18+I18+K18+M18+O18)</f>
        <v>0.24316682375117812</v>
      </c>
      <c r="Q18" s="20">
        <f>D18+O18</f>
        <v>1061</v>
      </c>
    </row>
    <row r="19" spans="1:17" s="4" customFormat="1" ht="12.75">
      <c r="A19" s="30">
        <v>2</v>
      </c>
      <c r="B19" s="25" t="s">
        <v>10</v>
      </c>
      <c r="C19" s="35">
        <f aca="true" t="shared" si="0" ref="C19:C70">D19/Q19</f>
        <v>0.8695652173913043</v>
      </c>
      <c r="D19" s="34">
        <f>SUM(E19+G19+I19+K19+M19)</f>
        <v>60</v>
      </c>
      <c r="E19" s="34">
        <v>43</v>
      </c>
      <c r="F19" s="35">
        <f>E19/(E19+G19+I19+K19+M19)</f>
        <v>0.7166666666666667</v>
      </c>
      <c r="G19" s="34">
        <v>10</v>
      </c>
      <c r="H19" s="35">
        <f>G19/(E19+G19+I19+K19+M19)</f>
        <v>0.16666666666666666</v>
      </c>
      <c r="I19" s="34">
        <v>3</v>
      </c>
      <c r="J19" s="35">
        <f>I19/(E19+G19+I19+K19+M19)</f>
        <v>0.05</v>
      </c>
      <c r="K19" s="34">
        <v>1</v>
      </c>
      <c r="L19" s="35">
        <f>K19/(E19+G19+I19+K19+M19)</f>
        <v>0.016666666666666666</v>
      </c>
      <c r="M19" s="34">
        <v>3</v>
      </c>
      <c r="N19" s="35">
        <f aca="true" t="shared" si="1" ref="N19:N70">M19/(E19+G19+I19+K19+M19)</f>
        <v>0.05</v>
      </c>
      <c r="O19" s="34">
        <v>9</v>
      </c>
      <c r="P19" s="35">
        <f aca="true" t="shared" si="2" ref="P19:P70">O19/(E19+G19+I19+K19+M19+O19)</f>
        <v>0.13043478260869565</v>
      </c>
      <c r="Q19" s="36">
        <f aca="true" t="shared" si="3" ref="Q19:Q70">D19+O19</f>
        <v>69</v>
      </c>
    </row>
    <row r="20" spans="1:17" ht="12.75">
      <c r="A20" s="20">
        <v>3</v>
      </c>
      <c r="B20" s="25" t="s">
        <v>11</v>
      </c>
      <c r="C20" s="19">
        <f t="shared" si="0"/>
        <v>0.819672131147541</v>
      </c>
      <c r="D20" s="18">
        <f>SUM(E20+G20+I20+K20+M20)</f>
        <v>50</v>
      </c>
      <c r="E20" s="18">
        <v>25</v>
      </c>
      <c r="F20" s="19">
        <f>E20/(E20+G20+I20+K20+M20)</f>
        <v>0.5</v>
      </c>
      <c r="G20" s="18">
        <v>20</v>
      </c>
      <c r="H20" s="19">
        <f>G20/(E20+G20+I20+K20+M20)</f>
        <v>0.4</v>
      </c>
      <c r="I20" s="18">
        <v>0</v>
      </c>
      <c r="J20" s="19">
        <f>I20/(E20+G20+I20+K20+M20)</f>
        <v>0</v>
      </c>
      <c r="K20" s="18">
        <v>0</v>
      </c>
      <c r="L20" s="19">
        <f>K20/(E20+G20+I20+K20+M20)</f>
        <v>0</v>
      </c>
      <c r="M20" s="18">
        <v>5</v>
      </c>
      <c r="N20" s="19">
        <f t="shared" si="1"/>
        <v>0.1</v>
      </c>
      <c r="O20" s="18">
        <v>11</v>
      </c>
      <c r="P20" s="19">
        <f t="shared" si="2"/>
        <v>0.18032786885245902</v>
      </c>
      <c r="Q20" s="20">
        <f t="shared" si="3"/>
        <v>61</v>
      </c>
    </row>
    <row r="21" spans="1:17" ht="12.75">
      <c r="A21" s="30">
        <v>4</v>
      </c>
      <c r="B21" s="25" t="s">
        <v>12</v>
      </c>
      <c r="C21" s="19">
        <f t="shared" si="0"/>
        <v>0.7683982683982684</v>
      </c>
      <c r="D21" s="18">
        <f>SUM(E21+G21+I21+K21+M21)</f>
        <v>2485</v>
      </c>
      <c r="E21" s="18">
        <v>1225</v>
      </c>
      <c r="F21" s="19">
        <f>E21/(E21+G21+I21+K21+M21)</f>
        <v>0.49295774647887325</v>
      </c>
      <c r="G21" s="18">
        <v>888</v>
      </c>
      <c r="H21" s="19">
        <f>G21/(E21+G21+I21+K21+M21)</f>
        <v>0.3573440643863179</v>
      </c>
      <c r="I21" s="18">
        <v>225</v>
      </c>
      <c r="J21" s="19">
        <f>I21/(E21+G21+I21+K21+M21)</f>
        <v>0.09054325955734406</v>
      </c>
      <c r="K21" s="18">
        <v>75</v>
      </c>
      <c r="L21" s="19">
        <f>K21/(E21+G21+I21+K21+M21)</f>
        <v>0.030181086519114688</v>
      </c>
      <c r="M21" s="18">
        <v>72</v>
      </c>
      <c r="N21" s="19">
        <f t="shared" si="1"/>
        <v>0.0289738430583501</v>
      </c>
      <c r="O21" s="18">
        <v>749</v>
      </c>
      <c r="P21" s="19">
        <f t="shared" si="2"/>
        <v>0.23160173160173161</v>
      </c>
      <c r="Q21" s="20">
        <f t="shared" si="3"/>
        <v>3234</v>
      </c>
    </row>
    <row r="22" spans="1:17" ht="12.75">
      <c r="A22" s="20">
        <v>5</v>
      </c>
      <c r="B22" s="25" t="s">
        <v>13</v>
      </c>
      <c r="C22" s="19">
        <f t="shared" si="0"/>
        <v>0.34375</v>
      </c>
      <c r="D22" s="18">
        <f>SUM(E22+G22+I22+K22+M22)</f>
        <v>77</v>
      </c>
      <c r="E22" s="18">
        <v>27</v>
      </c>
      <c r="F22" s="19">
        <f>E22/(E22+G22+I22+K22+M22)</f>
        <v>0.35064935064935066</v>
      </c>
      <c r="G22" s="18">
        <v>40</v>
      </c>
      <c r="H22" s="19">
        <f>G22/(E22+G22+I22+K22+M22)</f>
        <v>0.5194805194805194</v>
      </c>
      <c r="I22" s="18">
        <v>1</v>
      </c>
      <c r="J22" s="19">
        <f>I22/(E22+G22+I22+K22+M22)</f>
        <v>0.012987012987012988</v>
      </c>
      <c r="K22" s="18">
        <v>0</v>
      </c>
      <c r="L22" s="19">
        <f>K22/(E22+G22+I22+K22+M22)</f>
        <v>0</v>
      </c>
      <c r="M22" s="18">
        <v>9</v>
      </c>
      <c r="N22" s="19">
        <f t="shared" si="1"/>
        <v>0.11688311688311688</v>
      </c>
      <c r="O22" s="18">
        <v>147</v>
      </c>
      <c r="P22" s="19">
        <f t="shared" si="2"/>
        <v>0.65625</v>
      </c>
      <c r="Q22" s="20">
        <f t="shared" si="3"/>
        <v>224</v>
      </c>
    </row>
    <row r="23" spans="1:17" ht="12.75">
      <c r="A23" s="30">
        <v>6</v>
      </c>
      <c r="B23" s="25" t="s">
        <v>14</v>
      </c>
      <c r="C23" s="19">
        <f t="shared" si="0"/>
        <v>0.7119341563786008</v>
      </c>
      <c r="D23" s="18">
        <f>SUM(E23+G23+I23+K23+M23)</f>
        <v>173</v>
      </c>
      <c r="E23" s="18">
        <v>69</v>
      </c>
      <c r="F23" s="19">
        <f>E23/(E23+G23+I23+K23+M23)</f>
        <v>0.3988439306358382</v>
      </c>
      <c r="G23" s="18">
        <v>93</v>
      </c>
      <c r="H23" s="19">
        <f>G23/(E23+G23+I23+K23+M23)</f>
        <v>0.5375722543352601</v>
      </c>
      <c r="I23" s="18">
        <v>2</v>
      </c>
      <c r="J23" s="19">
        <f>I23/(E23+G23+I23+K23+M23)</f>
        <v>0.011560693641618497</v>
      </c>
      <c r="K23" s="18">
        <v>1</v>
      </c>
      <c r="L23" s="19">
        <f>K23/(E23+G23+I23+K23+M23)</f>
        <v>0.005780346820809248</v>
      </c>
      <c r="M23" s="18">
        <v>8</v>
      </c>
      <c r="N23" s="19">
        <f t="shared" si="1"/>
        <v>0.046242774566473986</v>
      </c>
      <c r="O23" s="18">
        <v>70</v>
      </c>
      <c r="P23" s="19">
        <f t="shared" si="2"/>
        <v>0.2880658436213992</v>
      </c>
      <c r="Q23" s="20">
        <f t="shared" si="3"/>
        <v>243</v>
      </c>
    </row>
    <row r="24" spans="1:17" ht="12.75">
      <c r="A24" s="20">
        <v>7</v>
      </c>
      <c r="B24" s="25" t="s">
        <v>15</v>
      </c>
      <c r="C24" s="19">
        <f t="shared" si="0"/>
        <v>0.6158940397350994</v>
      </c>
      <c r="D24" s="18">
        <f>SUM(E24+G24+I24+K24+M24)</f>
        <v>372</v>
      </c>
      <c r="E24" s="18">
        <v>126</v>
      </c>
      <c r="F24" s="19">
        <f>E24/(E24+G24+I24+K24+M24)</f>
        <v>0.3387096774193548</v>
      </c>
      <c r="G24" s="18">
        <v>227</v>
      </c>
      <c r="H24" s="19">
        <f>G24/(E24+G24+I24+K24+M24)</f>
        <v>0.6102150537634409</v>
      </c>
      <c r="I24" s="18">
        <v>7</v>
      </c>
      <c r="J24" s="19">
        <f>I24/(E24+G24+I24+K24+M24)</f>
        <v>0.01881720430107527</v>
      </c>
      <c r="K24" s="18">
        <v>3</v>
      </c>
      <c r="L24" s="19">
        <f>K24/(E24+G24+I24+K24+M24)</f>
        <v>0.008064516129032258</v>
      </c>
      <c r="M24" s="18">
        <v>9</v>
      </c>
      <c r="N24" s="19">
        <f t="shared" si="1"/>
        <v>0.024193548387096774</v>
      </c>
      <c r="O24" s="18">
        <v>232</v>
      </c>
      <c r="P24" s="19">
        <f t="shared" si="2"/>
        <v>0.3841059602649007</v>
      </c>
      <c r="Q24" s="20">
        <f t="shared" si="3"/>
        <v>604</v>
      </c>
    </row>
    <row r="25" spans="1:17" ht="12.75">
      <c r="A25" s="30">
        <v>8</v>
      </c>
      <c r="B25" s="25" t="s">
        <v>16</v>
      </c>
      <c r="C25" s="19">
        <f t="shared" si="0"/>
        <v>0.6741573033707865</v>
      </c>
      <c r="D25" s="18">
        <f>SUM(E25+G25+I25+K25+M25)</f>
        <v>120</v>
      </c>
      <c r="E25" s="18">
        <v>54</v>
      </c>
      <c r="F25" s="19">
        <f>E25/(E25+G25+I25+K25+M25)</f>
        <v>0.45</v>
      </c>
      <c r="G25" s="18">
        <v>52</v>
      </c>
      <c r="H25" s="19">
        <f>G25/(E25+G25+I25+K25+M25)</f>
        <v>0.43333333333333335</v>
      </c>
      <c r="I25" s="18">
        <v>8</v>
      </c>
      <c r="J25" s="19">
        <f>I25/(E25+G25+I25+K25+M25)</f>
        <v>0.06666666666666667</v>
      </c>
      <c r="K25" s="18">
        <v>1</v>
      </c>
      <c r="L25" s="19">
        <f>K25/(E25+G25+I25+K25+M25)</f>
        <v>0.008333333333333333</v>
      </c>
      <c r="M25" s="18">
        <v>5</v>
      </c>
      <c r="N25" s="19">
        <f t="shared" si="1"/>
        <v>0.041666666666666664</v>
      </c>
      <c r="O25" s="18">
        <v>58</v>
      </c>
      <c r="P25" s="19">
        <f t="shared" si="2"/>
        <v>0.3258426966292135</v>
      </c>
      <c r="Q25" s="20">
        <f t="shared" si="3"/>
        <v>178</v>
      </c>
    </row>
    <row r="26" spans="1:17" ht="12.75">
      <c r="A26" s="20">
        <v>9</v>
      </c>
      <c r="B26" s="25" t="s">
        <v>17</v>
      </c>
      <c r="C26" s="19">
        <f t="shared" si="0"/>
        <v>0.7843137254901961</v>
      </c>
      <c r="D26" s="18">
        <f>SUM(E26+G26+I26+K26+M26)</f>
        <v>400</v>
      </c>
      <c r="E26" s="18">
        <v>137</v>
      </c>
      <c r="F26" s="19">
        <f>E26/(E26+G26+I26+K26+M26)</f>
        <v>0.3425</v>
      </c>
      <c r="G26" s="18">
        <v>243</v>
      </c>
      <c r="H26" s="19">
        <f>G26/(E26+G26+I26+K26+M26)</f>
        <v>0.6075</v>
      </c>
      <c r="I26" s="18">
        <v>8</v>
      </c>
      <c r="J26" s="19">
        <f>I26/(E26+G26+I26+K26+M26)</f>
        <v>0.02</v>
      </c>
      <c r="K26" s="18">
        <v>5</v>
      </c>
      <c r="L26" s="19">
        <f>K26/(E26+G26+I26+K26+M26)</f>
        <v>0.0125</v>
      </c>
      <c r="M26" s="18">
        <v>7</v>
      </c>
      <c r="N26" s="19">
        <f t="shared" si="1"/>
        <v>0.0175</v>
      </c>
      <c r="O26" s="18">
        <v>110</v>
      </c>
      <c r="P26" s="19">
        <f t="shared" si="2"/>
        <v>0.21568627450980393</v>
      </c>
      <c r="Q26" s="20">
        <f t="shared" si="3"/>
        <v>510</v>
      </c>
    </row>
    <row r="27" spans="1:17" ht="12.75">
      <c r="A27" s="30">
        <v>10</v>
      </c>
      <c r="B27" s="25" t="s">
        <v>18</v>
      </c>
      <c r="C27" s="19">
        <f t="shared" si="0"/>
        <v>0.7796610169491526</v>
      </c>
      <c r="D27" s="18">
        <f>SUM(E27+G27+I27+K27+M27)</f>
        <v>552</v>
      </c>
      <c r="E27" s="18">
        <v>331</v>
      </c>
      <c r="F27" s="19">
        <f>E27/(E27+G27+I27+K27+M27)</f>
        <v>0.5996376811594203</v>
      </c>
      <c r="G27" s="18">
        <v>181</v>
      </c>
      <c r="H27" s="19">
        <f>G27/(E27+G27+I27+K27+M27)</f>
        <v>0.3278985507246377</v>
      </c>
      <c r="I27" s="18">
        <v>13</v>
      </c>
      <c r="J27" s="19">
        <f>I27/(E27+G27+I27+K27+M27)</f>
        <v>0.02355072463768116</v>
      </c>
      <c r="K27" s="18">
        <v>13</v>
      </c>
      <c r="L27" s="19">
        <f>K27/(E27+G27+I27+K27+M27)</f>
        <v>0.02355072463768116</v>
      </c>
      <c r="M27" s="18">
        <v>14</v>
      </c>
      <c r="N27" s="19">
        <f t="shared" si="1"/>
        <v>0.025362318840579712</v>
      </c>
      <c r="O27" s="18">
        <v>156</v>
      </c>
      <c r="P27" s="19">
        <f t="shared" si="2"/>
        <v>0.22033898305084745</v>
      </c>
      <c r="Q27" s="20">
        <f t="shared" si="3"/>
        <v>708</v>
      </c>
    </row>
    <row r="28" spans="1:17" s="5" customFormat="1" ht="12.75">
      <c r="A28" s="20">
        <v>11</v>
      </c>
      <c r="B28" s="25" t="s">
        <v>19</v>
      </c>
      <c r="C28" s="32">
        <f t="shared" si="0"/>
        <v>0.3647859922178988</v>
      </c>
      <c r="D28" s="31">
        <f>SUM(E28+G28+I28+K28+M28)</f>
        <v>375</v>
      </c>
      <c r="E28" s="31">
        <v>134</v>
      </c>
      <c r="F28" s="32">
        <f>E28/(E28+G28+I28+K28+M28)</f>
        <v>0.35733333333333334</v>
      </c>
      <c r="G28" s="31">
        <v>216</v>
      </c>
      <c r="H28" s="32">
        <f>G28/(E28+G28+I28+K28+M28)</f>
        <v>0.576</v>
      </c>
      <c r="I28" s="31">
        <v>4</v>
      </c>
      <c r="J28" s="32">
        <f>I28/(E28+G28+I28+K28+M28)</f>
        <v>0.010666666666666666</v>
      </c>
      <c r="K28" s="31">
        <v>7</v>
      </c>
      <c r="L28" s="32">
        <f>K28/(E28+G28+I28+K28+M28)</f>
        <v>0.018666666666666668</v>
      </c>
      <c r="M28" s="31">
        <v>14</v>
      </c>
      <c r="N28" s="32">
        <f t="shared" si="1"/>
        <v>0.037333333333333336</v>
      </c>
      <c r="O28" s="31">
        <v>653</v>
      </c>
      <c r="P28" s="32">
        <f t="shared" si="2"/>
        <v>0.6352140077821011</v>
      </c>
      <c r="Q28" s="33">
        <f t="shared" si="3"/>
        <v>1028</v>
      </c>
    </row>
    <row r="29" spans="1:17" ht="12.75">
      <c r="A29" s="30">
        <v>12</v>
      </c>
      <c r="B29" s="25" t="s">
        <v>20</v>
      </c>
      <c r="C29" s="19">
        <f t="shared" si="0"/>
        <v>0.7875</v>
      </c>
      <c r="D29" s="18">
        <f>SUM(E29+G29+I29+K29+M29)</f>
        <v>63</v>
      </c>
      <c r="E29" s="18">
        <v>29</v>
      </c>
      <c r="F29" s="19">
        <f>E29/(E29+G29+I29+K29+M29)</f>
        <v>0.4603174603174603</v>
      </c>
      <c r="G29" s="18">
        <v>30</v>
      </c>
      <c r="H29" s="19">
        <f>G29/(E29+G29+I29+K29+M29)</f>
        <v>0.47619047619047616</v>
      </c>
      <c r="I29" s="18">
        <v>1</v>
      </c>
      <c r="J29" s="19">
        <f>I29/(E29+G29+I29+K29+M29)</f>
        <v>0.015873015873015872</v>
      </c>
      <c r="K29" s="18">
        <v>1</v>
      </c>
      <c r="L29" s="19">
        <f>K29/(E29+G29+I29+K29+M29)</f>
        <v>0.015873015873015872</v>
      </c>
      <c r="M29" s="18">
        <v>2</v>
      </c>
      <c r="N29" s="19">
        <f t="shared" si="1"/>
        <v>0.031746031746031744</v>
      </c>
      <c r="O29" s="18">
        <v>17</v>
      </c>
      <c r="P29" s="19">
        <f t="shared" si="2"/>
        <v>0.2125</v>
      </c>
      <c r="Q29" s="20">
        <f t="shared" si="3"/>
        <v>80</v>
      </c>
    </row>
    <row r="30" spans="1:17" ht="12.75">
      <c r="A30" s="20">
        <v>13</v>
      </c>
      <c r="B30" s="25" t="s">
        <v>21</v>
      </c>
      <c r="C30" s="19">
        <f t="shared" si="0"/>
        <v>0.7337016574585635</v>
      </c>
      <c r="D30" s="18">
        <f>SUM(E30+G30+I30+K30+M30)</f>
        <v>664</v>
      </c>
      <c r="E30" s="18">
        <v>344</v>
      </c>
      <c r="F30" s="19">
        <f>E30/(E30+G30+I30+K30+M30)</f>
        <v>0.5180722891566265</v>
      </c>
      <c r="G30" s="18">
        <v>267</v>
      </c>
      <c r="H30" s="19">
        <f>G30/(E30+G30+I30+K30+M30)</f>
        <v>0.40210843373493976</v>
      </c>
      <c r="I30" s="18">
        <v>19</v>
      </c>
      <c r="J30" s="19">
        <f>I30/(E30+G30+I30+K30+M30)</f>
        <v>0.0286144578313253</v>
      </c>
      <c r="K30" s="18">
        <v>15</v>
      </c>
      <c r="L30" s="19">
        <f>K30/(E30+G30+I30+K30+M30)</f>
        <v>0.022590361445783132</v>
      </c>
      <c r="M30" s="18">
        <v>19</v>
      </c>
      <c r="N30" s="19">
        <f t="shared" si="1"/>
        <v>0.0286144578313253</v>
      </c>
      <c r="O30" s="18">
        <v>241</v>
      </c>
      <c r="P30" s="19">
        <f t="shared" si="2"/>
        <v>0.2662983425414365</v>
      </c>
      <c r="Q30" s="20">
        <f t="shared" si="3"/>
        <v>905</v>
      </c>
    </row>
    <row r="31" spans="1:17" ht="12.75">
      <c r="A31" s="30">
        <v>14</v>
      </c>
      <c r="B31" s="25" t="s">
        <v>22</v>
      </c>
      <c r="C31" s="19">
        <f t="shared" si="0"/>
        <v>0.8055274688237277</v>
      </c>
      <c r="D31" s="18">
        <f>SUM(E31+G31+I31+K31+M31)</f>
        <v>2390</v>
      </c>
      <c r="E31" s="18">
        <v>1113</v>
      </c>
      <c r="F31" s="19">
        <f>E31/(E31+G31+I31+K31+M31)</f>
        <v>0.46569037656903767</v>
      </c>
      <c r="G31" s="18">
        <v>1058</v>
      </c>
      <c r="H31" s="19">
        <f>G31/(E31+G31+I31+K31+M31)</f>
        <v>0.4426778242677824</v>
      </c>
      <c r="I31" s="18">
        <v>80</v>
      </c>
      <c r="J31" s="19">
        <f>I31/(E31+G31+I31+K31+M31)</f>
        <v>0.03347280334728033</v>
      </c>
      <c r="K31" s="18">
        <v>79</v>
      </c>
      <c r="L31" s="19">
        <f>K31/(E31+G31+I31+K31+M31)</f>
        <v>0.03305439330543933</v>
      </c>
      <c r="M31" s="18">
        <v>60</v>
      </c>
      <c r="N31" s="19">
        <f t="shared" si="1"/>
        <v>0.02510460251046025</v>
      </c>
      <c r="O31" s="18">
        <v>577</v>
      </c>
      <c r="P31" s="19">
        <f t="shared" si="2"/>
        <v>0.19447253117627233</v>
      </c>
      <c r="Q31" s="20">
        <f t="shared" si="3"/>
        <v>2967</v>
      </c>
    </row>
    <row r="32" spans="1:17" ht="12.75">
      <c r="A32" s="20">
        <v>15</v>
      </c>
      <c r="B32" s="25" t="s">
        <v>23</v>
      </c>
      <c r="C32" s="19">
        <f t="shared" si="0"/>
        <v>0.7970421648835746</v>
      </c>
      <c r="D32" s="18">
        <f>SUM(E32+G32+I32+K32+M32)</f>
        <v>5066</v>
      </c>
      <c r="E32" s="18">
        <v>3000</v>
      </c>
      <c r="F32" s="19">
        <f>E32/(E32+G32+I32+K32+M32)</f>
        <v>0.5921831819976313</v>
      </c>
      <c r="G32" s="18">
        <v>1727</v>
      </c>
      <c r="H32" s="19">
        <f>G32/(E32+G32+I32+K32+M32)</f>
        <v>0.3409001184366364</v>
      </c>
      <c r="I32" s="18">
        <v>96</v>
      </c>
      <c r="J32" s="19">
        <f>I32/(E32+G32+I32+K32+M32)</f>
        <v>0.0189498618239242</v>
      </c>
      <c r="K32" s="18">
        <v>132</v>
      </c>
      <c r="L32" s="19">
        <f>K32/(E32+G32+I32+K32+M32)</f>
        <v>0.026056060007895777</v>
      </c>
      <c r="M32" s="18">
        <v>111</v>
      </c>
      <c r="N32" s="19">
        <f t="shared" si="1"/>
        <v>0.021910777733912357</v>
      </c>
      <c r="O32" s="18">
        <v>1290</v>
      </c>
      <c r="P32" s="19">
        <f t="shared" si="2"/>
        <v>0.20295783511642543</v>
      </c>
      <c r="Q32" s="20">
        <f t="shared" si="3"/>
        <v>6356</v>
      </c>
    </row>
    <row r="33" spans="1:17" ht="12.75">
      <c r="A33" s="30">
        <v>16</v>
      </c>
      <c r="B33" s="25" t="s">
        <v>24</v>
      </c>
      <c r="C33" s="19">
        <f t="shared" si="0"/>
        <v>0.6666666666666666</v>
      </c>
      <c r="D33" s="18">
        <f>SUM(E33+G33+I33+K33+M33)</f>
        <v>1148</v>
      </c>
      <c r="E33" s="18">
        <v>454</v>
      </c>
      <c r="F33" s="19">
        <f>E33/(E33+G33+I33+K33+M33)</f>
        <v>0.39547038327526135</v>
      </c>
      <c r="G33" s="18">
        <v>607</v>
      </c>
      <c r="H33" s="19">
        <f>G33/(E33+G33+I33+K33+M33)</f>
        <v>0.5287456445993032</v>
      </c>
      <c r="I33" s="18">
        <v>46</v>
      </c>
      <c r="J33" s="19">
        <f>I33/(E33+G33+I33+K33+M33)</f>
        <v>0.04006968641114982</v>
      </c>
      <c r="K33" s="18">
        <v>13</v>
      </c>
      <c r="L33" s="19">
        <f>K33/(E33+G33+I33+K33+M33)</f>
        <v>0.01132404181184669</v>
      </c>
      <c r="M33" s="18">
        <v>28</v>
      </c>
      <c r="N33" s="19">
        <f t="shared" si="1"/>
        <v>0.024390243902439025</v>
      </c>
      <c r="O33" s="18">
        <v>574</v>
      </c>
      <c r="P33" s="19">
        <f t="shared" si="2"/>
        <v>0.3333333333333333</v>
      </c>
      <c r="Q33" s="20">
        <f t="shared" si="3"/>
        <v>1722</v>
      </c>
    </row>
    <row r="34" spans="1:17" ht="12.75">
      <c r="A34" s="20">
        <v>17</v>
      </c>
      <c r="B34" s="25" t="s">
        <v>25</v>
      </c>
      <c r="C34" s="19">
        <f t="shared" si="0"/>
        <v>0.7707736389684814</v>
      </c>
      <c r="D34" s="18">
        <f>SUM(E34+G34+I34+K34+M34)</f>
        <v>269</v>
      </c>
      <c r="E34" s="18">
        <v>110</v>
      </c>
      <c r="F34" s="19">
        <f>E34/(E34+G34+I34+K34+M34)</f>
        <v>0.40892193308550184</v>
      </c>
      <c r="G34" s="18">
        <v>141</v>
      </c>
      <c r="H34" s="19">
        <f>G34/(E34+G34+I34+K34+M34)</f>
        <v>0.5241635687732342</v>
      </c>
      <c r="I34" s="18">
        <v>3</v>
      </c>
      <c r="J34" s="19">
        <f>I34/(E34+G34+I34+K34+M34)</f>
        <v>0.011152416356877323</v>
      </c>
      <c r="K34" s="18">
        <v>4</v>
      </c>
      <c r="L34" s="19">
        <f>K34/(E34+G34+I34+K34+M34)</f>
        <v>0.01486988847583643</v>
      </c>
      <c r="M34" s="18">
        <v>11</v>
      </c>
      <c r="N34" s="19">
        <f t="shared" si="1"/>
        <v>0.040892193308550186</v>
      </c>
      <c r="O34" s="18">
        <v>80</v>
      </c>
      <c r="P34" s="19">
        <f t="shared" si="2"/>
        <v>0.22922636103151864</v>
      </c>
      <c r="Q34" s="20">
        <f t="shared" si="3"/>
        <v>349</v>
      </c>
    </row>
    <row r="35" spans="1:17" ht="12.75">
      <c r="A35" s="30">
        <v>18</v>
      </c>
      <c r="B35" s="25" t="s">
        <v>26</v>
      </c>
      <c r="C35" s="19">
        <f t="shared" si="0"/>
        <v>0.5689655172413793</v>
      </c>
      <c r="D35" s="18">
        <f>SUM(E35+G35+I35+K35+M35)</f>
        <v>66</v>
      </c>
      <c r="E35" s="18">
        <v>44</v>
      </c>
      <c r="F35" s="19">
        <f>E35/(E35+G35+I35+K35+M35)</f>
        <v>0.6666666666666666</v>
      </c>
      <c r="G35" s="18">
        <v>16</v>
      </c>
      <c r="H35" s="19">
        <f>G35/(E35+G35+I35+K35+M35)</f>
        <v>0.24242424242424243</v>
      </c>
      <c r="I35" s="18">
        <v>0</v>
      </c>
      <c r="J35" s="19">
        <f>I35/(E35+G35+I35+K35+M35)</f>
        <v>0</v>
      </c>
      <c r="K35" s="18">
        <v>1</v>
      </c>
      <c r="L35" s="19">
        <f>K35/(E35+G35+I35+K35+M35)</f>
        <v>0.015151515151515152</v>
      </c>
      <c r="M35" s="18">
        <v>5</v>
      </c>
      <c r="N35" s="19">
        <f t="shared" si="1"/>
        <v>0.07575757575757576</v>
      </c>
      <c r="O35" s="18">
        <v>50</v>
      </c>
      <c r="P35" s="19">
        <f t="shared" si="2"/>
        <v>0.43103448275862066</v>
      </c>
      <c r="Q35" s="20">
        <f t="shared" si="3"/>
        <v>116</v>
      </c>
    </row>
    <row r="36" spans="1:17" s="6" customFormat="1" ht="12.75">
      <c r="A36" s="20">
        <v>19</v>
      </c>
      <c r="B36" s="25" t="s">
        <v>27</v>
      </c>
      <c r="C36" s="35">
        <f t="shared" si="0"/>
        <v>0.2796992481203007</v>
      </c>
      <c r="D36" s="34">
        <f>SUM(E36+G36+I36+K36+M36)</f>
        <v>186</v>
      </c>
      <c r="E36" s="34">
        <v>32</v>
      </c>
      <c r="F36" s="35">
        <f>E36/(E36+G36+I36+K36+M36)</f>
        <v>0.17204301075268819</v>
      </c>
      <c r="G36" s="34">
        <v>144</v>
      </c>
      <c r="H36" s="35">
        <f>G36/(E36+G36+I36+K36+M36)</f>
        <v>0.7741935483870968</v>
      </c>
      <c r="I36" s="34">
        <v>0</v>
      </c>
      <c r="J36" s="35">
        <f>I36/(E36+G36+I36+K36+M36)</f>
        <v>0</v>
      </c>
      <c r="K36" s="34">
        <v>1</v>
      </c>
      <c r="L36" s="35">
        <f>K36/(E36+G36+I36+K36+M36)</f>
        <v>0.005376344086021506</v>
      </c>
      <c r="M36" s="34">
        <v>9</v>
      </c>
      <c r="N36" s="35">
        <f t="shared" si="1"/>
        <v>0.04838709677419355</v>
      </c>
      <c r="O36" s="34">
        <v>479</v>
      </c>
      <c r="P36" s="35">
        <f t="shared" si="2"/>
        <v>0.7203007518796992</v>
      </c>
      <c r="Q36" s="36">
        <f t="shared" si="3"/>
        <v>665</v>
      </c>
    </row>
    <row r="37" spans="1:17" ht="12.75">
      <c r="A37" s="30">
        <v>20</v>
      </c>
      <c r="B37" s="25" t="s">
        <v>28</v>
      </c>
      <c r="C37" s="19">
        <f t="shared" si="0"/>
        <v>0.845679012345679</v>
      </c>
      <c r="D37" s="18">
        <f>SUM(E37+G37+I37+K37+M37)</f>
        <v>959</v>
      </c>
      <c r="E37" s="18">
        <v>571</v>
      </c>
      <c r="F37" s="19">
        <f>E37/(E37+G37+I37+K37+M37)</f>
        <v>0.5954118873826904</v>
      </c>
      <c r="G37" s="18">
        <v>258</v>
      </c>
      <c r="H37" s="19">
        <f>G37/(E37+G37+I37+K37+M37)</f>
        <v>0.26903023983315955</v>
      </c>
      <c r="I37" s="18">
        <v>63</v>
      </c>
      <c r="J37" s="19">
        <f>I37/(E37+G37+I37+K37+M37)</f>
        <v>0.06569343065693431</v>
      </c>
      <c r="K37" s="18">
        <v>38</v>
      </c>
      <c r="L37" s="19">
        <f>K37/(E37+G37+I37+K37+M37)</f>
        <v>0.03962460896767466</v>
      </c>
      <c r="M37" s="18">
        <v>29</v>
      </c>
      <c r="N37" s="19">
        <f t="shared" si="1"/>
        <v>0.03023983315954119</v>
      </c>
      <c r="O37" s="18">
        <v>175</v>
      </c>
      <c r="P37" s="19">
        <f t="shared" si="2"/>
        <v>0.15432098765432098</v>
      </c>
      <c r="Q37" s="20">
        <f t="shared" si="3"/>
        <v>1134</v>
      </c>
    </row>
    <row r="38" spans="1:17" ht="12.75">
      <c r="A38" s="20">
        <v>21</v>
      </c>
      <c r="B38" s="25" t="s">
        <v>29</v>
      </c>
      <c r="C38" s="19">
        <f t="shared" si="0"/>
        <v>0.803708281829419</v>
      </c>
      <c r="D38" s="18">
        <f>SUM(E38+G38+I38+K38+M38)</f>
        <v>3251</v>
      </c>
      <c r="E38" s="18">
        <v>1379</v>
      </c>
      <c r="F38" s="19">
        <f>E38/(E38+G38+I38+K38+M38)</f>
        <v>0.42417717625346046</v>
      </c>
      <c r="G38" s="18">
        <v>1672</v>
      </c>
      <c r="H38" s="19">
        <f>G38/(E38+G38+I38+K38+M38)</f>
        <v>0.5143032912949862</v>
      </c>
      <c r="I38" s="18">
        <v>83</v>
      </c>
      <c r="J38" s="19">
        <f>I38/(E38+G38+I38+K38+M38)</f>
        <v>0.02553060596739465</v>
      </c>
      <c r="K38" s="18">
        <v>52</v>
      </c>
      <c r="L38" s="19">
        <f>K38/(E38+G38+I38+K38+M38)</f>
        <v>0.015995078437403876</v>
      </c>
      <c r="M38" s="18">
        <v>65</v>
      </c>
      <c r="N38" s="19">
        <f t="shared" si="1"/>
        <v>0.019993848046754845</v>
      </c>
      <c r="O38" s="18">
        <v>794</v>
      </c>
      <c r="P38" s="19">
        <f t="shared" si="2"/>
        <v>0.19629171817058097</v>
      </c>
      <c r="Q38" s="20">
        <f t="shared" si="3"/>
        <v>4045</v>
      </c>
    </row>
    <row r="39" spans="1:17" s="6" customFormat="1" ht="12.75">
      <c r="A39" s="30">
        <v>22</v>
      </c>
      <c r="B39" s="25" t="s">
        <v>30</v>
      </c>
      <c r="C39" s="35">
        <f t="shared" si="0"/>
        <v>0.3157894736842105</v>
      </c>
      <c r="D39" s="34">
        <f>SUM(E39+G39+I39+K39+M39)</f>
        <v>150</v>
      </c>
      <c r="E39" s="34">
        <v>45</v>
      </c>
      <c r="F39" s="35">
        <f>E39/(E39+G39+I39+K39+M39)</f>
        <v>0.3</v>
      </c>
      <c r="G39" s="34">
        <v>70</v>
      </c>
      <c r="H39" s="35">
        <f>G39/(E39+G39+I39+K39+M39)</f>
        <v>0.4666666666666667</v>
      </c>
      <c r="I39" s="34">
        <v>4</v>
      </c>
      <c r="J39" s="35">
        <f>I39/(E39+G39+I39+K39+M39)</f>
        <v>0.02666666666666667</v>
      </c>
      <c r="K39" s="34">
        <v>27</v>
      </c>
      <c r="L39" s="35">
        <f>K39/(E39+G39+I39+K39+M39)</f>
        <v>0.18</v>
      </c>
      <c r="M39" s="34">
        <v>4</v>
      </c>
      <c r="N39" s="35">
        <f t="shared" si="1"/>
        <v>0.02666666666666667</v>
      </c>
      <c r="O39" s="34">
        <v>325</v>
      </c>
      <c r="P39" s="35">
        <f t="shared" si="2"/>
        <v>0.6842105263157895</v>
      </c>
      <c r="Q39" s="36">
        <f t="shared" si="3"/>
        <v>475</v>
      </c>
    </row>
    <row r="40" spans="1:17" s="5" customFormat="1" ht="12.75">
      <c r="A40" s="20">
        <v>23</v>
      </c>
      <c r="B40" s="25" t="s">
        <v>31</v>
      </c>
      <c r="C40" s="32">
        <f t="shared" si="0"/>
        <v>0.8524590163934426</v>
      </c>
      <c r="D40" s="31">
        <f>SUM(E40+G40+I40+K40+M40)</f>
        <v>52</v>
      </c>
      <c r="E40" s="31">
        <v>40</v>
      </c>
      <c r="F40" s="32">
        <f>E40/(E40+G40+I40+K40+M40)</f>
        <v>0.7692307692307693</v>
      </c>
      <c r="G40" s="31">
        <v>10</v>
      </c>
      <c r="H40" s="32">
        <f>G40/(E40+G40+I40+K40+M40)</f>
        <v>0.19230769230769232</v>
      </c>
      <c r="I40" s="31">
        <v>1</v>
      </c>
      <c r="J40" s="32">
        <f>I40/(E40+G40+I40+K40+M40)</f>
        <v>0.019230769230769232</v>
      </c>
      <c r="K40" s="31">
        <v>1</v>
      </c>
      <c r="L40" s="32">
        <f>K40/(E40+G40+I40+K40+M40)</f>
        <v>0.019230769230769232</v>
      </c>
      <c r="M40" s="31">
        <v>0</v>
      </c>
      <c r="N40" s="32">
        <f t="shared" si="1"/>
        <v>0</v>
      </c>
      <c r="O40" s="31">
        <v>9</v>
      </c>
      <c r="P40" s="32">
        <f t="shared" si="2"/>
        <v>0.14754098360655737</v>
      </c>
      <c r="Q40" s="33">
        <f t="shared" si="3"/>
        <v>61</v>
      </c>
    </row>
    <row r="41" spans="1:17" s="6" customFormat="1" ht="12.75">
      <c r="A41" s="30">
        <v>24</v>
      </c>
      <c r="B41" s="25" t="s">
        <v>32</v>
      </c>
      <c r="C41" s="35">
        <f t="shared" si="0"/>
        <v>0.8818181818181818</v>
      </c>
      <c r="D41" s="34">
        <f>SUM(E41+G41+I41+K41+M41)</f>
        <v>194</v>
      </c>
      <c r="E41" s="34">
        <v>46</v>
      </c>
      <c r="F41" s="35">
        <f>E41/(E41+G41+I41+K41+M41)</f>
        <v>0.23711340206185566</v>
      </c>
      <c r="G41" s="34">
        <v>140</v>
      </c>
      <c r="H41" s="35">
        <f>G41/(E41+G41+I41+K41+M41)</f>
        <v>0.7216494845360825</v>
      </c>
      <c r="I41" s="34">
        <v>4</v>
      </c>
      <c r="J41" s="35">
        <f>I41/(E41+G41+I41+K41+M41)</f>
        <v>0.020618556701030927</v>
      </c>
      <c r="K41" s="34">
        <v>0</v>
      </c>
      <c r="L41" s="35">
        <f>K41/(E41+G41+I41+K41+M41)</f>
        <v>0</v>
      </c>
      <c r="M41" s="34">
        <v>4</v>
      </c>
      <c r="N41" s="35">
        <f t="shared" si="1"/>
        <v>0.020618556701030927</v>
      </c>
      <c r="O41" s="34">
        <v>26</v>
      </c>
      <c r="P41" s="35">
        <f t="shared" si="2"/>
        <v>0.11818181818181818</v>
      </c>
      <c r="Q41" s="36">
        <f t="shared" si="3"/>
        <v>220</v>
      </c>
    </row>
    <row r="42" spans="1:17" s="6" customFormat="1" ht="12.75">
      <c r="A42" s="20">
        <v>25</v>
      </c>
      <c r="B42" s="25" t="s">
        <v>33</v>
      </c>
      <c r="C42" s="35">
        <f t="shared" si="0"/>
        <v>0.22955974842767296</v>
      </c>
      <c r="D42" s="34">
        <f>SUM(E42+G42+I42+K42+M42)</f>
        <v>146</v>
      </c>
      <c r="E42" s="34">
        <v>66</v>
      </c>
      <c r="F42" s="35">
        <f>E42/(E42+G42+I42+K42+M42)</f>
        <v>0.4520547945205479</v>
      </c>
      <c r="G42" s="34">
        <v>73</v>
      </c>
      <c r="H42" s="35">
        <f>G42/(E42+G42+I42+K42+M42)</f>
        <v>0.5</v>
      </c>
      <c r="I42" s="34">
        <v>0</v>
      </c>
      <c r="J42" s="35">
        <f>I42/(E42+G42+I42+K42+M42)</f>
        <v>0</v>
      </c>
      <c r="K42" s="34">
        <v>0</v>
      </c>
      <c r="L42" s="35">
        <f>K42/(E42+G42+I42+K42+M42)</f>
        <v>0</v>
      </c>
      <c r="M42" s="34">
        <v>7</v>
      </c>
      <c r="N42" s="35">
        <f t="shared" si="1"/>
        <v>0.04794520547945205</v>
      </c>
      <c r="O42" s="34">
        <v>490</v>
      </c>
      <c r="P42" s="35">
        <f t="shared" si="2"/>
        <v>0.7704402515723271</v>
      </c>
      <c r="Q42" s="36">
        <f t="shared" si="3"/>
        <v>636</v>
      </c>
    </row>
    <row r="43" spans="1:17" ht="12.75">
      <c r="A43" s="30">
        <v>26</v>
      </c>
      <c r="B43" s="25" t="s">
        <v>34</v>
      </c>
      <c r="C43" s="19">
        <f t="shared" si="0"/>
        <v>0.7128712871287128</v>
      </c>
      <c r="D43" s="18">
        <f>SUM(E43+G43+I43+K43+M43)</f>
        <v>72</v>
      </c>
      <c r="E43" s="18">
        <v>27</v>
      </c>
      <c r="F43" s="19">
        <f>E43/(E43+G43+I43+K43+M43)</f>
        <v>0.375</v>
      </c>
      <c r="G43" s="18">
        <v>39</v>
      </c>
      <c r="H43" s="19">
        <f>G43/(E43+G43+I43+K43+M43)</f>
        <v>0.5416666666666666</v>
      </c>
      <c r="I43" s="18">
        <v>4</v>
      </c>
      <c r="J43" s="19">
        <f>I43/(E43+G43+I43+K43+M43)</f>
        <v>0.05555555555555555</v>
      </c>
      <c r="K43" s="18">
        <v>1</v>
      </c>
      <c r="L43" s="19">
        <f>K43/(E43+G43+I43+K43+M43)</f>
        <v>0.013888888888888888</v>
      </c>
      <c r="M43" s="18">
        <v>1</v>
      </c>
      <c r="N43" s="19">
        <f t="shared" si="1"/>
        <v>0.013888888888888888</v>
      </c>
      <c r="O43" s="18">
        <v>29</v>
      </c>
      <c r="P43" s="19">
        <f t="shared" si="2"/>
        <v>0.2871287128712871</v>
      </c>
      <c r="Q43" s="20">
        <f t="shared" si="3"/>
        <v>101</v>
      </c>
    </row>
    <row r="44" spans="1:17" ht="12.75">
      <c r="A44" s="20">
        <v>27</v>
      </c>
      <c r="B44" s="25" t="s">
        <v>35</v>
      </c>
      <c r="C44" s="19">
        <f t="shared" si="0"/>
        <v>0.5276073619631901</v>
      </c>
      <c r="D44" s="18">
        <f>SUM(E44+G44+I44+K44+M44)</f>
        <v>86</v>
      </c>
      <c r="E44" s="18">
        <v>54</v>
      </c>
      <c r="F44" s="19">
        <f>E44/(E44+G44+I44+K44+M44)</f>
        <v>0.627906976744186</v>
      </c>
      <c r="G44" s="18">
        <v>26</v>
      </c>
      <c r="H44" s="19">
        <f>G44/(E44+G44+I44+K44+M44)</f>
        <v>0.3023255813953488</v>
      </c>
      <c r="I44" s="18">
        <v>1</v>
      </c>
      <c r="J44" s="19">
        <f>I44/(E44+G44+I44+K44+M44)</f>
        <v>0.011627906976744186</v>
      </c>
      <c r="K44" s="18">
        <v>1</v>
      </c>
      <c r="L44" s="19">
        <f>K44/(E44+G44+I44+K44+M44)</f>
        <v>0.011627906976744186</v>
      </c>
      <c r="M44" s="18">
        <v>4</v>
      </c>
      <c r="N44" s="19">
        <f t="shared" si="1"/>
        <v>0.046511627906976744</v>
      </c>
      <c r="O44" s="18">
        <v>77</v>
      </c>
      <c r="P44" s="19">
        <f t="shared" si="2"/>
        <v>0.4723926380368098</v>
      </c>
      <c r="Q44" s="20">
        <f t="shared" si="3"/>
        <v>163</v>
      </c>
    </row>
    <row r="45" spans="1:17" s="5" customFormat="1" ht="12.75">
      <c r="A45" s="30">
        <v>28</v>
      </c>
      <c r="B45" s="25" t="s">
        <v>36</v>
      </c>
      <c r="C45" s="32">
        <f t="shared" si="0"/>
        <v>0.24509803921568626</v>
      </c>
      <c r="D45" s="31">
        <f>SUM(E45+G45+I45+K45+M45)</f>
        <v>25</v>
      </c>
      <c r="E45" s="31">
        <v>8</v>
      </c>
      <c r="F45" s="32">
        <f>E45/(E45+G45+I45+K45+M45)</f>
        <v>0.32</v>
      </c>
      <c r="G45" s="31">
        <v>13</v>
      </c>
      <c r="H45" s="32">
        <f>G45/(E45+G45+I45+K45+M45)</f>
        <v>0.52</v>
      </c>
      <c r="I45" s="31">
        <v>1</v>
      </c>
      <c r="J45" s="32">
        <f>I45/(E45+G45+I45+K45+M45)</f>
        <v>0.04</v>
      </c>
      <c r="K45" s="31">
        <v>0</v>
      </c>
      <c r="L45" s="32">
        <f>K45/(E45+G45+I45+K45+M45)</f>
        <v>0</v>
      </c>
      <c r="M45" s="31">
        <v>3</v>
      </c>
      <c r="N45" s="32">
        <f t="shared" si="1"/>
        <v>0.12</v>
      </c>
      <c r="O45" s="31">
        <v>77</v>
      </c>
      <c r="P45" s="32">
        <f t="shared" si="2"/>
        <v>0.7549019607843137</v>
      </c>
      <c r="Q45" s="33">
        <f t="shared" si="3"/>
        <v>102</v>
      </c>
    </row>
    <row r="46" spans="1:17" s="5" customFormat="1" ht="12.75">
      <c r="A46" s="20">
        <v>29</v>
      </c>
      <c r="B46" s="25" t="s">
        <v>37</v>
      </c>
      <c r="C46" s="32">
        <f t="shared" si="0"/>
        <v>0.44536817102137766</v>
      </c>
      <c r="D46" s="31">
        <f>SUM(E46+G46+I46+K46+M46)</f>
        <v>375</v>
      </c>
      <c r="E46" s="31">
        <v>256</v>
      </c>
      <c r="F46" s="32">
        <f>E46/(E46+G46+I46+K46+M46)</f>
        <v>0.6826666666666666</v>
      </c>
      <c r="G46" s="31">
        <v>66</v>
      </c>
      <c r="H46" s="32">
        <f>G46/(E46+G46+I46+K46+M46)</f>
        <v>0.176</v>
      </c>
      <c r="I46" s="31">
        <v>13</v>
      </c>
      <c r="J46" s="32">
        <f>I46/(E46+G46+I46+K46+M46)</f>
        <v>0.034666666666666665</v>
      </c>
      <c r="K46" s="31">
        <v>1</v>
      </c>
      <c r="L46" s="32">
        <f>K46/(E46+G46+I46+K46+M46)</f>
        <v>0.0026666666666666666</v>
      </c>
      <c r="M46" s="31">
        <v>39</v>
      </c>
      <c r="N46" s="32">
        <f t="shared" si="1"/>
        <v>0.104</v>
      </c>
      <c r="O46" s="31">
        <v>467</v>
      </c>
      <c r="P46" s="32">
        <f t="shared" si="2"/>
        <v>0.5546318289786223</v>
      </c>
      <c r="Q46" s="33">
        <f t="shared" si="3"/>
        <v>842</v>
      </c>
    </row>
    <row r="47" spans="1:17" ht="12.75">
      <c r="A47" s="30">
        <v>30</v>
      </c>
      <c r="B47" s="25" t="s">
        <v>38</v>
      </c>
      <c r="C47" s="19">
        <f t="shared" si="0"/>
        <v>0.8956043956043956</v>
      </c>
      <c r="D47" s="18">
        <f>SUM(E47+G47+I47+K47+M47)</f>
        <v>815</v>
      </c>
      <c r="E47" s="18">
        <v>468</v>
      </c>
      <c r="F47" s="19">
        <f>E47/(E47+G47+I47+K47+M47)</f>
        <v>0.5742331288343558</v>
      </c>
      <c r="G47" s="18">
        <v>273</v>
      </c>
      <c r="H47" s="19">
        <f>G47/(E47+G47+I47+K47+M47)</f>
        <v>0.33496932515337424</v>
      </c>
      <c r="I47" s="18">
        <v>44</v>
      </c>
      <c r="J47" s="19">
        <f>I47/(E47+G47+I47+K47+M47)</f>
        <v>0.053987730061349694</v>
      </c>
      <c r="K47" s="18">
        <v>17</v>
      </c>
      <c r="L47" s="19">
        <f>K47/(E47+G47+I47+K47+M47)</f>
        <v>0.020858895705521473</v>
      </c>
      <c r="M47" s="18">
        <v>13</v>
      </c>
      <c r="N47" s="19">
        <f t="shared" si="1"/>
        <v>0.015950920245398775</v>
      </c>
      <c r="O47" s="18">
        <v>95</v>
      </c>
      <c r="P47" s="19">
        <f t="shared" si="2"/>
        <v>0.1043956043956044</v>
      </c>
      <c r="Q47" s="20">
        <f t="shared" si="3"/>
        <v>910</v>
      </c>
    </row>
    <row r="48" spans="1:17" s="6" customFormat="1" ht="12.75">
      <c r="A48" s="20">
        <v>31</v>
      </c>
      <c r="B48" s="25" t="s">
        <v>39</v>
      </c>
      <c r="C48" s="35">
        <f t="shared" si="0"/>
        <v>0.7195121951219512</v>
      </c>
      <c r="D48" s="34">
        <f>SUM(E48+G48+I48+K48+M48)</f>
        <v>59</v>
      </c>
      <c r="E48" s="34">
        <v>21</v>
      </c>
      <c r="F48" s="35">
        <f>E48/(E48+G48+I48+K48+M48)</f>
        <v>0.3559322033898305</v>
      </c>
      <c r="G48" s="34">
        <v>37</v>
      </c>
      <c r="H48" s="35">
        <f>G48/(E48+G48+I48+K48+M48)</f>
        <v>0.6271186440677966</v>
      </c>
      <c r="I48" s="34">
        <v>0</v>
      </c>
      <c r="J48" s="35">
        <f>I48/(E48+G48+I48+K48+M48)</f>
        <v>0</v>
      </c>
      <c r="K48" s="34">
        <v>0</v>
      </c>
      <c r="L48" s="35">
        <f>K48/(E48+G48+I48+K48+M48)</f>
        <v>0</v>
      </c>
      <c r="M48" s="34">
        <v>1</v>
      </c>
      <c r="N48" s="35">
        <f t="shared" si="1"/>
        <v>0.01694915254237288</v>
      </c>
      <c r="O48" s="34">
        <v>23</v>
      </c>
      <c r="P48" s="35">
        <f t="shared" si="2"/>
        <v>0.2804878048780488</v>
      </c>
      <c r="Q48" s="36">
        <f t="shared" si="3"/>
        <v>82</v>
      </c>
    </row>
    <row r="49" spans="1:17" ht="12.75">
      <c r="A49" s="30">
        <v>32</v>
      </c>
      <c r="B49" s="25" t="s">
        <v>40</v>
      </c>
      <c r="C49" s="19">
        <f t="shared" si="0"/>
        <v>0.7919293820933165</v>
      </c>
      <c r="D49" s="18">
        <f>SUM(E49+G49+I49+K49+M49)</f>
        <v>628</v>
      </c>
      <c r="E49" s="18">
        <v>192</v>
      </c>
      <c r="F49" s="19">
        <f>E49/(E49+G49+I49+K49+M49)</f>
        <v>0.3057324840764331</v>
      </c>
      <c r="G49" s="18">
        <v>410</v>
      </c>
      <c r="H49" s="19">
        <f>G49/(E49+G49+I49+K49+M49)</f>
        <v>0.6528662420382165</v>
      </c>
      <c r="I49" s="18">
        <v>5</v>
      </c>
      <c r="J49" s="19">
        <f>I49/(E49+G49+I49+K49+M49)</f>
        <v>0.007961783439490446</v>
      </c>
      <c r="K49" s="18">
        <v>10</v>
      </c>
      <c r="L49" s="19">
        <f>K49/(E49+G49+I49+K49+M49)</f>
        <v>0.01592356687898089</v>
      </c>
      <c r="M49" s="18">
        <v>11</v>
      </c>
      <c r="N49" s="19">
        <f t="shared" si="1"/>
        <v>0.01751592356687898</v>
      </c>
      <c r="O49" s="18">
        <v>165</v>
      </c>
      <c r="P49" s="19">
        <f t="shared" si="2"/>
        <v>0.2080706179066835</v>
      </c>
      <c r="Q49" s="20">
        <f t="shared" si="3"/>
        <v>793</v>
      </c>
    </row>
    <row r="50" spans="1:17" ht="12.75">
      <c r="A50" s="20">
        <v>33</v>
      </c>
      <c r="B50" s="25" t="s">
        <v>41</v>
      </c>
      <c r="C50" s="19">
        <f t="shared" si="0"/>
        <v>0.8117206982543641</v>
      </c>
      <c r="D50" s="18">
        <f>SUM(E50+G50+I50+K50+M50)</f>
        <v>651</v>
      </c>
      <c r="E50" s="18">
        <v>212</v>
      </c>
      <c r="F50" s="19">
        <f>E50/(E50+G50+I50+K50+M50)</f>
        <v>0.32565284178187404</v>
      </c>
      <c r="G50" s="18">
        <v>408</v>
      </c>
      <c r="H50" s="19">
        <f>G50/(E50+G50+I50+K50+M50)</f>
        <v>0.6267281105990783</v>
      </c>
      <c r="I50" s="18">
        <v>10</v>
      </c>
      <c r="J50" s="19">
        <f>I50/(E50+G50+I50+K50+M50)</f>
        <v>0.015360983102918587</v>
      </c>
      <c r="K50" s="18">
        <v>5</v>
      </c>
      <c r="L50" s="19">
        <f>K50/(E50+G50+I50+K50+M50)</f>
        <v>0.007680491551459293</v>
      </c>
      <c r="M50" s="18">
        <v>16</v>
      </c>
      <c r="N50" s="19">
        <f t="shared" si="1"/>
        <v>0.02457757296466974</v>
      </c>
      <c r="O50" s="18">
        <v>151</v>
      </c>
      <c r="P50" s="19">
        <f t="shared" si="2"/>
        <v>0.1882793017456359</v>
      </c>
      <c r="Q50" s="20">
        <f t="shared" si="3"/>
        <v>802</v>
      </c>
    </row>
    <row r="51" spans="1:17" s="6" customFormat="1" ht="12.75">
      <c r="A51" s="30">
        <v>34</v>
      </c>
      <c r="B51" s="25" t="s">
        <v>42</v>
      </c>
      <c r="C51" s="35">
        <f t="shared" si="0"/>
        <v>0.8083333333333333</v>
      </c>
      <c r="D51" s="34">
        <f>SUM(E51+G51+I51+K51+M51)</f>
        <v>97</v>
      </c>
      <c r="E51" s="34">
        <v>69</v>
      </c>
      <c r="F51" s="35">
        <f>E51/(E51+G51+I51+K51+M51)</f>
        <v>0.711340206185567</v>
      </c>
      <c r="G51" s="34">
        <v>14</v>
      </c>
      <c r="H51" s="35">
        <f>G51/(E51+G51+I51+K51+M51)</f>
        <v>0.14432989690721648</v>
      </c>
      <c r="I51" s="34">
        <v>6</v>
      </c>
      <c r="J51" s="35">
        <f>I51/(E51+G51+I51+K51+M51)</f>
        <v>0.061855670103092786</v>
      </c>
      <c r="K51" s="34">
        <v>0</v>
      </c>
      <c r="L51" s="35">
        <f>K51/(E51+G51+I51+K51+M51)</f>
        <v>0</v>
      </c>
      <c r="M51" s="34">
        <v>8</v>
      </c>
      <c r="N51" s="35">
        <f t="shared" si="1"/>
        <v>0.08247422680412371</v>
      </c>
      <c r="O51" s="34">
        <v>23</v>
      </c>
      <c r="P51" s="35">
        <f t="shared" si="2"/>
        <v>0.19166666666666668</v>
      </c>
      <c r="Q51" s="36">
        <f t="shared" si="3"/>
        <v>120</v>
      </c>
    </row>
    <row r="52" spans="1:17" ht="25.5">
      <c r="A52" s="20">
        <v>35</v>
      </c>
      <c r="B52" s="37" t="s">
        <v>43</v>
      </c>
      <c r="C52" s="19">
        <f t="shared" si="0"/>
        <v>0.5538461538461539</v>
      </c>
      <c r="D52" s="18">
        <f>SUM(E52+G52+I52+K52+M52)</f>
        <v>72</v>
      </c>
      <c r="E52" s="18">
        <v>19</v>
      </c>
      <c r="F52" s="19">
        <f>E52/(E52+G52+I52+K52+M52)</f>
        <v>0.2638888888888889</v>
      </c>
      <c r="G52" s="18">
        <v>50</v>
      </c>
      <c r="H52" s="19">
        <f>G52/(E52+G52+I52+K52+M52)</f>
        <v>0.6944444444444444</v>
      </c>
      <c r="I52" s="18">
        <v>2</v>
      </c>
      <c r="J52" s="19">
        <f>I52/(E52+G52+I52+K52+M52)</f>
        <v>0.027777777777777776</v>
      </c>
      <c r="K52" s="18">
        <v>1</v>
      </c>
      <c r="L52" s="19">
        <f>K52/(E52+G52+I52+K52+M52)</f>
        <v>0.013888888888888888</v>
      </c>
      <c r="M52" s="18">
        <v>0</v>
      </c>
      <c r="N52" s="19">
        <f t="shared" si="1"/>
        <v>0</v>
      </c>
      <c r="O52" s="18">
        <v>58</v>
      </c>
      <c r="P52" s="19">
        <f t="shared" si="2"/>
        <v>0.4461538461538462</v>
      </c>
      <c r="Q52" s="20">
        <f t="shared" si="3"/>
        <v>130</v>
      </c>
    </row>
    <row r="53" spans="1:17" ht="12.75">
      <c r="A53" s="30">
        <v>36</v>
      </c>
      <c r="B53" s="25" t="s">
        <v>44</v>
      </c>
      <c r="C53" s="19">
        <f t="shared" si="0"/>
        <v>0.8310055865921788</v>
      </c>
      <c r="D53" s="18">
        <f>SUM(E53+G53+I53+K53+M53)</f>
        <v>595</v>
      </c>
      <c r="E53" s="18">
        <v>142</v>
      </c>
      <c r="F53" s="19">
        <f>E53/(E53+G53+I53+K53+M53)</f>
        <v>0.23865546218487396</v>
      </c>
      <c r="G53" s="18">
        <v>441</v>
      </c>
      <c r="H53" s="19">
        <f>G53/(E53+G53+I53+K53+M53)</f>
        <v>0.7411764705882353</v>
      </c>
      <c r="I53" s="18">
        <v>5</v>
      </c>
      <c r="J53" s="19">
        <f>I53/(E53+G53+I53+K53+M53)</f>
        <v>0.008403361344537815</v>
      </c>
      <c r="K53" s="18">
        <v>0</v>
      </c>
      <c r="L53" s="19">
        <f>K53/(E53+G53+I53+K53+M53)</f>
        <v>0</v>
      </c>
      <c r="M53" s="18">
        <v>7</v>
      </c>
      <c r="N53" s="19">
        <f t="shared" si="1"/>
        <v>0.011764705882352941</v>
      </c>
      <c r="O53" s="18">
        <v>121</v>
      </c>
      <c r="P53" s="19">
        <f t="shared" si="2"/>
        <v>0.16899441340782123</v>
      </c>
      <c r="Q53" s="20">
        <f t="shared" si="3"/>
        <v>716</v>
      </c>
    </row>
    <row r="54" spans="1:17" ht="12.75">
      <c r="A54" s="20">
        <v>37</v>
      </c>
      <c r="B54" s="25" t="s">
        <v>46</v>
      </c>
      <c r="C54" s="19">
        <f t="shared" si="0"/>
        <v>0.7106598984771574</v>
      </c>
      <c r="D54" s="18">
        <f>SUM(E54+G54+I54+K54+M54)</f>
        <v>140</v>
      </c>
      <c r="E54" s="18">
        <v>74</v>
      </c>
      <c r="F54" s="19">
        <f>E54/(E54+G54+I54+K54+M54)</f>
        <v>0.5285714285714286</v>
      </c>
      <c r="G54" s="18">
        <v>59</v>
      </c>
      <c r="H54" s="19">
        <f>G54/(E54+G54+I54+K54+M54)</f>
        <v>0.42142857142857143</v>
      </c>
      <c r="I54" s="18">
        <v>0</v>
      </c>
      <c r="J54" s="19">
        <f>I54/(E54+G54+I54+K54+M54)</f>
        <v>0</v>
      </c>
      <c r="K54" s="18">
        <v>1</v>
      </c>
      <c r="L54" s="19">
        <f>K54/(E54+G54+I54+K54+M54)</f>
        <v>0.007142857142857143</v>
      </c>
      <c r="M54" s="18">
        <v>6</v>
      </c>
      <c r="N54" s="19">
        <f t="shared" si="1"/>
        <v>0.04285714285714286</v>
      </c>
      <c r="O54" s="18">
        <v>57</v>
      </c>
      <c r="P54" s="19">
        <f t="shared" si="2"/>
        <v>0.2893401015228426</v>
      </c>
      <c r="Q54" s="20">
        <f t="shared" si="3"/>
        <v>197</v>
      </c>
    </row>
    <row r="55" spans="1:17" ht="12.75">
      <c r="A55" s="30">
        <v>38</v>
      </c>
      <c r="B55" s="25" t="s">
        <v>45</v>
      </c>
      <c r="C55" s="19">
        <f t="shared" si="0"/>
        <v>0.6527196652719666</v>
      </c>
      <c r="D55" s="18">
        <f>SUM(E55+G55+I55+K55+M55)</f>
        <v>156</v>
      </c>
      <c r="E55" s="18">
        <v>51</v>
      </c>
      <c r="F55" s="19">
        <f>E55/(E55+G55+I55+K55+M55)</f>
        <v>0.3269230769230769</v>
      </c>
      <c r="G55" s="18">
        <v>100</v>
      </c>
      <c r="H55" s="19">
        <f>G55/(E55+G55+I55+K55+M55)</f>
        <v>0.6410256410256411</v>
      </c>
      <c r="I55" s="18">
        <v>2</v>
      </c>
      <c r="J55" s="19">
        <f>I55/(E55+G55+I55+K55+M55)</f>
        <v>0.01282051282051282</v>
      </c>
      <c r="K55" s="18">
        <v>0</v>
      </c>
      <c r="L55" s="19">
        <f>K55/(E55+G55+I55+K55+M55)</f>
        <v>0</v>
      </c>
      <c r="M55" s="18">
        <v>3</v>
      </c>
      <c r="N55" s="19">
        <f t="shared" si="1"/>
        <v>0.019230769230769232</v>
      </c>
      <c r="O55" s="18">
        <v>83</v>
      </c>
      <c r="P55" s="19">
        <f t="shared" si="2"/>
        <v>0.3472803347280335</v>
      </c>
      <c r="Q55" s="20">
        <f t="shared" si="3"/>
        <v>239</v>
      </c>
    </row>
    <row r="56" spans="1:17" ht="12.75">
      <c r="A56" s="20">
        <v>39</v>
      </c>
      <c r="B56" s="25" t="s">
        <v>47</v>
      </c>
      <c r="C56" s="19">
        <f t="shared" si="0"/>
        <v>0.848421052631579</v>
      </c>
      <c r="D56" s="18">
        <f>SUM(E56+G56+I56+K56+M56)</f>
        <v>403</v>
      </c>
      <c r="E56" s="18">
        <v>216</v>
      </c>
      <c r="F56" s="19">
        <f>E56/(E56+G56+I56+K56+M56)</f>
        <v>0.5359801488833746</v>
      </c>
      <c r="G56" s="18">
        <v>156</v>
      </c>
      <c r="H56" s="19">
        <f>G56/(E56+G56+I56+K56+M56)</f>
        <v>0.3870967741935484</v>
      </c>
      <c r="I56" s="18">
        <v>2</v>
      </c>
      <c r="J56" s="19">
        <f>I56/(E56+G56+I56+K56+M56)</f>
        <v>0.004962779156327543</v>
      </c>
      <c r="K56" s="18">
        <v>3</v>
      </c>
      <c r="L56" s="19">
        <f>K56/(E56+G56+I56+K56+M56)</f>
        <v>0.007444168734491315</v>
      </c>
      <c r="M56" s="18">
        <v>26</v>
      </c>
      <c r="N56" s="19">
        <f t="shared" si="1"/>
        <v>0.06451612903225806</v>
      </c>
      <c r="O56" s="18">
        <v>72</v>
      </c>
      <c r="P56" s="19">
        <f t="shared" si="2"/>
        <v>0.15157894736842106</v>
      </c>
      <c r="Q56" s="20">
        <f t="shared" si="3"/>
        <v>475</v>
      </c>
    </row>
    <row r="57" spans="1:17" s="6" customFormat="1" ht="12.75">
      <c r="A57" s="30">
        <v>40</v>
      </c>
      <c r="B57" s="25" t="s">
        <v>48</v>
      </c>
      <c r="C57" s="35">
        <f t="shared" si="0"/>
        <v>0.84</v>
      </c>
      <c r="D57" s="34">
        <f>SUM(E57+G57+I57+K57+M57)</f>
        <v>504</v>
      </c>
      <c r="E57" s="34">
        <v>357</v>
      </c>
      <c r="F57" s="35">
        <f>E57/(E57+G57+I57+K57+M57)</f>
        <v>0.7083333333333334</v>
      </c>
      <c r="G57" s="34">
        <v>93</v>
      </c>
      <c r="H57" s="35">
        <f>G57/(E57+G57+I57+K57+M57)</f>
        <v>0.18452380952380953</v>
      </c>
      <c r="I57" s="34">
        <v>18</v>
      </c>
      <c r="J57" s="35">
        <f>I57/(E57+G57+I57+K57+M57)</f>
        <v>0.03571428571428571</v>
      </c>
      <c r="K57" s="34">
        <v>1</v>
      </c>
      <c r="L57" s="35">
        <f>K57/(E57+G57+I57+K57+M57)</f>
        <v>0.001984126984126984</v>
      </c>
      <c r="M57" s="34">
        <v>35</v>
      </c>
      <c r="N57" s="35">
        <f t="shared" si="1"/>
        <v>0.06944444444444445</v>
      </c>
      <c r="O57" s="34">
        <v>96</v>
      </c>
      <c r="P57" s="35">
        <f t="shared" si="2"/>
        <v>0.16</v>
      </c>
      <c r="Q57" s="36">
        <f t="shared" si="3"/>
        <v>600</v>
      </c>
    </row>
    <row r="58" spans="1:17" ht="25.5">
      <c r="A58" s="20">
        <v>41</v>
      </c>
      <c r="B58" s="37" t="s">
        <v>49</v>
      </c>
      <c r="C58" s="19">
        <f t="shared" si="0"/>
        <v>0.5942307692307692</v>
      </c>
      <c r="D58" s="18">
        <f>SUM(E58+G58+I58+K58+M58)</f>
        <v>309</v>
      </c>
      <c r="E58" s="18">
        <v>110</v>
      </c>
      <c r="F58" s="19">
        <f>E58/(E58+G58+I58+K58+M58)</f>
        <v>0.3559870550161812</v>
      </c>
      <c r="G58" s="18">
        <v>180</v>
      </c>
      <c r="H58" s="19">
        <f>G58/(E58+G58+I58+K58+M58)</f>
        <v>0.5825242718446602</v>
      </c>
      <c r="I58" s="18">
        <v>4</v>
      </c>
      <c r="J58" s="19">
        <f>I58/(E58+G58+I58+K58+M58)</f>
        <v>0.012944983818770227</v>
      </c>
      <c r="K58" s="18">
        <v>3</v>
      </c>
      <c r="L58" s="19">
        <f>K58/(E58+G58+I58+K58+M58)</f>
        <v>0.009708737864077669</v>
      </c>
      <c r="M58" s="18">
        <v>12</v>
      </c>
      <c r="N58" s="19">
        <f t="shared" si="1"/>
        <v>0.038834951456310676</v>
      </c>
      <c r="O58" s="18">
        <v>211</v>
      </c>
      <c r="P58" s="19">
        <f t="shared" si="2"/>
        <v>0.40576923076923077</v>
      </c>
      <c r="Q58" s="20">
        <f t="shared" si="3"/>
        <v>520</v>
      </c>
    </row>
    <row r="59" spans="1:17" ht="12.75">
      <c r="A59" s="30">
        <v>42</v>
      </c>
      <c r="B59" s="25" t="s">
        <v>50</v>
      </c>
      <c r="C59" s="19">
        <f t="shared" si="0"/>
        <v>0.8096676737160121</v>
      </c>
      <c r="D59" s="18">
        <f>SUM(E59+G59+I59+K59+M59)</f>
        <v>268</v>
      </c>
      <c r="E59" s="18">
        <v>74</v>
      </c>
      <c r="F59" s="19">
        <f>E59/(E59+G59+I59+K59+M59)</f>
        <v>0.27611940298507465</v>
      </c>
      <c r="G59" s="18">
        <v>175</v>
      </c>
      <c r="H59" s="19">
        <f>G59/(E59+G59+I59+K59+M59)</f>
        <v>0.6529850746268657</v>
      </c>
      <c r="I59" s="18">
        <v>5</v>
      </c>
      <c r="J59" s="19">
        <f>I59/(E59+G59+I59+K59+M59)</f>
        <v>0.018656716417910446</v>
      </c>
      <c r="K59" s="18">
        <v>6</v>
      </c>
      <c r="L59" s="19">
        <f>K59/(E59+G59+I59+K59+M59)</f>
        <v>0.022388059701492536</v>
      </c>
      <c r="M59" s="18">
        <v>8</v>
      </c>
      <c r="N59" s="19">
        <f t="shared" si="1"/>
        <v>0.029850746268656716</v>
      </c>
      <c r="O59" s="18">
        <v>63</v>
      </c>
      <c r="P59" s="19">
        <f t="shared" si="2"/>
        <v>0.1903323262839879</v>
      </c>
      <c r="Q59" s="20">
        <f t="shared" si="3"/>
        <v>331</v>
      </c>
    </row>
    <row r="60" spans="1:17" s="5" customFormat="1" ht="12.75">
      <c r="A60" s="20">
        <v>43</v>
      </c>
      <c r="B60" s="25" t="s">
        <v>51</v>
      </c>
      <c r="C60" s="32">
        <f t="shared" si="0"/>
        <v>0.7326869806094183</v>
      </c>
      <c r="D60" s="31">
        <f>SUM(E60+G60+I60+K60+M60)</f>
        <v>529</v>
      </c>
      <c r="E60" s="31">
        <v>308</v>
      </c>
      <c r="F60" s="32">
        <f>E60/(E60+G60+I60+K60+M60)</f>
        <v>0.5822306238185255</v>
      </c>
      <c r="G60" s="31">
        <v>185</v>
      </c>
      <c r="H60" s="32">
        <f>G60/(E60+G60+I60+K60+M60)</f>
        <v>0.3497164461247637</v>
      </c>
      <c r="I60" s="31">
        <v>15</v>
      </c>
      <c r="J60" s="32">
        <f>I60/(E60+G60+I60+K60+M60)</f>
        <v>0.02835538752362949</v>
      </c>
      <c r="K60" s="31">
        <v>6</v>
      </c>
      <c r="L60" s="32">
        <f>K60/(E60+G60+I60+K60+M60)</f>
        <v>0.011342155009451797</v>
      </c>
      <c r="M60" s="31">
        <v>15</v>
      </c>
      <c r="N60" s="32">
        <f t="shared" si="1"/>
        <v>0.02835538752362949</v>
      </c>
      <c r="O60" s="31">
        <v>193</v>
      </c>
      <c r="P60" s="32">
        <f t="shared" si="2"/>
        <v>0.2673130193905817</v>
      </c>
      <c r="Q60" s="33">
        <f t="shared" si="3"/>
        <v>722</v>
      </c>
    </row>
    <row r="61" spans="1:17" ht="12.75">
      <c r="A61" s="30">
        <v>44</v>
      </c>
      <c r="B61" s="25" t="s">
        <v>52</v>
      </c>
      <c r="C61" s="19">
        <f t="shared" si="0"/>
        <v>0.728892784107508</v>
      </c>
      <c r="D61" s="18">
        <f>SUM(E61+G61+I61+K61+M61)</f>
        <v>2495</v>
      </c>
      <c r="E61" s="18">
        <v>904</v>
      </c>
      <c r="F61" s="19">
        <f>E61/(E61+G61+I61+K61+M61)</f>
        <v>0.3623246492985972</v>
      </c>
      <c r="G61" s="18">
        <v>1486</v>
      </c>
      <c r="H61" s="19">
        <f>G61/(E61+G61+I61+K61+M61)</f>
        <v>0.5955911823647294</v>
      </c>
      <c r="I61" s="18">
        <v>45</v>
      </c>
      <c r="J61" s="19">
        <f>I61/(E61+G61+I61+K61+M61)</f>
        <v>0.018036072144288578</v>
      </c>
      <c r="K61" s="18">
        <v>26</v>
      </c>
      <c r="L61" s="19">
        <f>K61/(E61+G61+I61+K61+M61)</f>
        <v>0.010420841683366733</v>
      </c>
      <c r="M61" s="18">
        <v>34</v>
      </c>
      <c r="N61" s="19">
        <f t="shared" si="1"/>
        <v>0.013627254509018036</v>
      </c>
      <c r="O61" s="18">
        <v>928</v>
      </c>
      <c r="P61" s="19">
        <f t="shared" si="2"/>
        <v>0.271107215892492</v>
      </c>
      <c r="Q61" s="20">
        <f t="shared" si="3"/>
        <v>3423</v>
      </c>
    </row>
    <row r="62" spans="1:17" ht="12.75">
      <c r="A62" s="20">
        <v>45</v>
      </c>
      <c r="B62" s="25" t="s">
        <v>53</v>
      </c>
      <c r="C62" s="19">
        <f t="shared" si="0"/>
        <v>0.7809264305177112</v>
      </c>
      <c r="D62" s="18">
        <f>SUM(E62+G62+I62+K62+M62)</f>
        <v>1433</v>
      </c>
      <c r="E62" s="18">
        <v>827</v>
      </c>
      <c r="F62" s="19">
        <f>E62/(E62+G62+I62+K62+M62)</f>
        <v>0.5771109560362875</v>
      </c>
      <c r="G62" s="18">
        <v>470</v>
      </c>
      <c r="H62" s="19">
        <f>G62/(E62+G62+I62+K62+M62)</f>
        <v>0.3279832519190509</v>
      </c>
      <c r="I62" s="18">
        <v>61</v>
      </c>
      <c r="J62" s="19">
        <f>I62/(E62+G62+I62+K62+M62)</f>
        <v>0.04256803907885555</v>
      </c>
      <c r="K62" s="18">
        <v>48</v>
      </c>
      <c r="L62" s="19">
        <f>K62/(E62+G62+I62+K62+M62)</f>
        <v>0.03349616189811584</v>
      </c>
      <c r="M62" s="18">
        <v>27</v>
      </c>
      <c r="N62" s="19">
        <f t="shared" si="1"/>
        <v>0.01884159106769016</v>
      </c>
      <c r="O62" s="18">
        <v>402</v>
      </c>
      <c r="P62" s="19">
        <f t="shared" si="2"/>
        <v>0.21907356948228882</v>
      </c>
      <c r="Q62" s="20">
        <f t="shared" si="3"/>
        <v>1835</v>
      </c>
    </row>
    <row r="63" spans="1:17" ht="12.75">
      <c r="A63" s="30">
        <v>46</v>
      </c>
      <c r="B63" s="25" t="s">
        <v>54</v>
      </c>
      <c r="C63" s="19">
        <f t="shared" si="0"/>
        <v>0.8617886178861789</v>
      </c>
      <c r="D63" s="18">
        <f>SUM(E63+G63+I63+K63+M63)</f>
        <v>2226</v>
      </c>
      <c r="E63" s="18">
        <v>1436</v>
      </c>
      <c r="F63" s="19">
        <f>E63/(E63+G63+I63+K63+M63)</f>
        <v>0.6451033243486074</v>
      </c>
      <c r="G63" s="18">
        <v>574</v>
      </c>
      <c r="H63" s="19">
        <f>G63/(E63+G63+I63+K63+M63)</f>
        <v>0.2578616352201258</v>
      </c>
      <c r="I63" s="18">
        <v>36</v>
      </c>
      <c r="J63" s="19">
        <f>I63/(E63+G63+I63+K63+M63)</f>
        <v>0.016172506738544475</v>
      </c>
      <c r="K63" s="18">
        <v>117</v>
      </c>
      <c r="L63" s="19">
        <f>K63/(E63+G63+I63+K63+M63)</f>
        <v>0.05256064690026954</v>
      </c>
      <c r="M63" s="18">
        <v>63</v>
      </c>
      <c r="N63" s="19">
        <f t="shared" si="1"/>
        <v>0.02830188679245283</v>
      </c>
      <c r="O63" s="18">
        <v>357</v>
      </c>
      <c r="P63" s="19">
        <f t="shared" si="2"/>
        <v>0.13821138211382114</v>
      </c>
      <c r="Q63" s="20">
        <f t="shared" si="3"/>
        <v>2583</v>
      </c>
    </row>
    <row r="64" spans="1:17" ht="12.75">
      <c r="A64" s="20">
        <v>47</v>
      </c>
      <c r="B64" s="25" t="s">
        <v>55</v>
      </c>
      <c r="C64" s="19">
        <f t="shared" si="0"/>
        <v>0.35071090047393366</v>
      </c>
      <c r="D64" s="18">
        <f>SUM(E64+G64+I64+K64+M64)</f>
        <v>592</v>
      </c>
      <c r="E64" s="18">
        <v>172</v>
      </c>
      <c r="F64" s="19">
        <f>E64/(E64+G64+I64+K64+M64)</f>
        <v>0.2905405405405405</v>
      </c>
      <c r="G64" s="18">
        <v>384</v>
      </c>
      <c r="H64" s="19">
        <f>G64/(E64+G64+I64+K64+M64)</f>
        <v>0.6486486486486487</v>
      </c>
      <c r="I64" s="18">
        <v>13</v>
      </c>
      <c r="J64" s="19">
        <f>I64/(E64+G64+I64+K64+M64)</f>
        <v>0.02195945945945946</v>
      </c>
      <c r="K64" s="18">
        <v>3</v>
      </c>
      <c r="L64" s="19">
        <f>K64/(E64+G64+I64+K64+M64)</f>
        <v>0.005067567567567568</v>
      </c>
      <c r="M64" s="18">
        <v>20</v>
      </c>
      <c r="N64" s="19">
        <f t="shared" si="1"/>
        <v>0.033783783783783786</v>
      </c>
      <c r="O64" s="18">
        <v>1096</v>
      </c>
      <c r="P64" s="19">
        <f t="shared" si="2"/>
        <v>0.6492890995260664</v>
      </c>
      <c r="Q64" s="20">
        <f t="shared" si="3"/>
        <v>1688</v>
      </c>
    </row>
    <row r="65" spans="1:17" ht="12.75">
      <c r="A65" s="30">
        <v>48</v>
      </c>
      <c r="B65" s="25" t="s">
        <v>56</v>
      </c>
      <c r="C65" s="19">
        <f t="shared" si="0"/>
        <v>0.7530711262516775</v>
      </c>
      <c r="D65" s="18">
        <f>SUM(E65+G65+I65+K65+M65)</f>
        <v>7295</v>
      </c>
      <c r="E65" s="18">
        <v>4147</v>
      </c>
      <c r="F65" s="19">
        <f>E65/(E65+G65+I65+K65+M65)</f>
        <v>0.5684715558601782</v>
      </c>
      <c r="G65" s="18">
        <v>2515</v>
      </c>
      <c r="H65" s="19">
        <f>G65/(E65+G65+I65+K65+M65)</f>
        <v>0.3447566826593557</v>
      </c>
      <c r="I65" s="18">
        <v>165</v>
      </c>
      <c r="J65" s="19">
        <f>I65/(E65+G65+I65+K65+M65)</f>
        <v>0.022618231665524333</v>
      </c>
      <c r="K65" s="18">
        <v>217</v>
      </c>
      <c r="L65" s="19">
        <f>K65/(E65+G65+I65+K65+M65)</f>
        <v>0.029746401644962304</v>
      </c>
      <c r="M65" s="18">
        <v>251</v>
      </c>
      <c r="N65" s="19">
        <f t="shared" si="1"/>
        <v>0.034407128169979435</v>
      </c>
      <c r="O65" s="18">
        <v>2392</v>
      </c>
      <c r="P65" s="19">
        <f t="shared" si="2"/>
        <v>0.24692887374832248</v>
      </c>
      <c r="Q65" s="20">
        <f t="shared" si="3"/>
        <v>9687</v>
      </c>
    </row>
    <row r="66" spans="1:17" ht="12.75">
      <c r="A66" s="20">
        <v>49</v>
      </c>
      <c r="B66" s="25" t="s">
        <v>57</v>
      </c>
      <c r="C66" s="19">
        <f t="shared" si="0"/>
        <v>0.5831485587583148</v>
      </c>
      <c r="D66" s="18">
        <f>SUM(E66+G66+I66+K66+M66)</f>
        <v>263</v>
      </c>
      <c r="E66" s="18">
        <v>92</v>
      </c>
      <c r="F66" s="19">
        <f>E66/(E66+G66+I66+K66+M66)</f>
        <v>0.34980988593155893</v>
      </c>
      <c r="G66" s="18">
        <v>125</v>
      </c>
      <c r="H66" s="19">
        <f>G66/(E66+G66+I66+K66+M66)</f>
        <v>0.4752851711026616</v>
      </c>
      <c r="I66" s="18">
        <v>23</v>
      </c>
      <c r="J66" s="19">
        <f>I66/(E66+G66+I66+K66+M66)</f>
        <v>0.08745247148288973</v>
      </c>
      <c r="K66" s="18">
        <v>0</v>
      </c>
      <c r="L66" s="19">
        <f>K66/(E66+G66+I66+K66+M66)</f>
        <v>0</v>
      </c>
      <c r="M66" s="18">
        <v>23</v>
      </c>
      <c r="N66" s="19">
        <f t="shared" si="1"/>
        <v>0.08745247148288973</v>
      </c>
      <c r="O66" s="18">
        <v>188</v>
      </c>
      <c r="P66" s="19">
        <f t="shared" si="2"/>
        <v>0.41685144124168516</v>
      </c>
      <c r="Q66" s="20">
        <f t="shared" si="3"/>
        <v>451</v>
      </c>
    </row>
    <row r="67" spans="1:17" s="6" customFormat="1" ht="12.75">
      <c r="A67" s="30">
        <v>50</v>
      </c>
      <c r="B67" s="25" t="s">
        <v>58</v>
      </c>
      <c r="C67" s="35">
        <f t="shared" si="0"/>
        <v>0.3880597014925373</v>
      </c>
      <c r="D67" s="34">
        <f>SUM(E67+G67+I67+K67+M67)</f>
        <v>442</v>
      </c>
      <c r="E67" s="34">
        <v>265</v>
      </c>
      <c r="F67" s="35">
        <f>E67/(E67+G67+I67+K67+M67)</f>
        <v>0.5995475113122172</v>
      </c>
      <c r="G67" s="34">
        <v>143</v>
      </c>
      <c r="H67" s="35">
        <f>G67/(E67+G67+I67+K67+M67)</f>
        <v>0.3235294117647059</v>
      </c>
      <c r="I67" s="34">
        <v>10</v>
      </c>
      <c r="J67" s="35">
        <f>I67/(E67+G67+I67+K67+M67)</f>
        <v>0.02262443438914027</v>
      </c>
      <c r="K67" s="34">
        <v>0</v>
      </c>
      <c r="L67" s="35">
        <f>K67/(E67+G67+I67+K67+M67)</f>
        <v>0</v>
      </c>
      <c r="M67" s="34">
        <v>24</v>
      </c>
      <c r="N67" s="35">
        <f t="shared" si="1"/>
        <v>0.05429864253393665</v>
      </c>
      <c r="O67" s="34">
        <v>697</v>
      </c>
      <c r="P67" s="35">
        <f t="shared" si="2"/>
        <v>0.6119402985074627</v>
      </c>
      <c r="Q67" s="36">
        <f t="shared" si="3"/>
        <v>1139</v>
      </c>
    </row>
    <row r="68" spans="1:17" s="6" customFormat="1" ht="25.5">
      <c r="A68" s="20">
        <v>51</v>
      </c>
      <c r="B68" s="37" t="s">
        <v>59</v>
      </c>
      <c r="C68" s="35">
        <f t="shared" si="0"/>
        <v>0.7647058823529411</v>
      </c>
      <c r="D68" s="34">
        <f>SUM(E68+G68+I68+K68+M68)</f>
        <v>78</v>
      </c>
      <c r="E68" s="34">
        <v>49</v>
      </c>
      <c r="F68" s="35">
        <f>E68/(E68+G68+I68+K68+M68)</f>
        <v>0.6282051282051282</v>
      </c>
      <c r="G68" s="34">
        <v>23</v>
      </c>
      <c r="H68" s="35">
        <f>G68/(E68+G68+I68+K68+M68)</f>
        <v>0.2948717948717949</v>
      </c>
      <c r="I68" s="34">
        <v>2</v>
      </c>
      <c r="J68" s="35">
        <f>I68/(E68+G68+I68+K68+M68)</f>
        <v>0.02564102564102564</v>
      </c>
      <c r="K68" s="34">
        <v>2</v>
      </c>
      <c r="L68" s="35">
        <f>K68/(E68+G68+I68+K68+M68)</f>
        <v>0.02564102564102564</v>
      </c>
      <c r="M68" s="34">
        <v>2</v>
      </c>
      <c r="N68" s="35">
        <f t="shared" si="1"/>
        <v>0.02564102564102564</v>
      </c>
      <c r="O68" s="34">
        <v>24</v>
      </c>
      <c r="P68" s="35">
        <f t="shared" si="2"/>
        <v>0.23529411764705882</v>
      </c>
      <c r="Q68" s="36">
        <f t="shared" si="3"/>
        <v>102</v>
      </c>
    </row>
    <row r="69" spans="1:17" ht="38.25">
      <c r="A69" s="30">
        <v>52</v>
      </c>
      <c r="B69" s="37" t="s">
        <v>60</v>
      </c>
      <c r="C69" s="19">
        <f t="shared" si="0"/>
        <v>0.7084690553745928</v>
      </c>
      <c r="D69" s="18">
        <f>SUM(E69+G69+I69+K69+M69)</f>
        <v>435</v>
      </c>
      <c r="E69" s="18">
        <v>231</v>
      </c>
      <c r="F69" s="19">
        <f>E69/(E69+G69+I69+K69+M69)</f>
        <v>0.5310344827586206</v>
      </c>
      <c r="G69" s="18">
        <v>154</v>
      </c>
      <c r="H69" s="19">
        <f>G69/(E69+G69+I69+K69+M69)</f>
        <v>0.35402298850574715</v>
      </c>
      <c r="I69" s="18">
        <v>19</v>
      </c>
      <c r="J69" s="19">
        <f>I69/(E69+G69+I69+K69+M69)</f>
        <v>0.04367816091954023</v>
      </c>
      <c r="K69" s="18">
        <v>7</v>
      </c>
      <c r="L69" s="19">
        <f>K69/(E69+G69+I69+K69+M69)</f>
        <v>0.016091954022988506</v>
      </c>
      <c r="M69" s="18">
        <v>24</v>
      </c>
      <c r="N69" s="19">
        <f t="shared" si="1"/>
        <v>0.05517241379310345</v>
      </c>
      <c r="O69" s="18">
        <v>179</v>
      </c>
      <c r="P69" s="19">
        <f t="shared" si="2"/>
        <v>0.2915309446254072</v>
      </c>
      <c r="Q69" s="20">
        <f t="shared" si="3"/>
        <v>614</v>
      </c>
    </row>
    <row r="70" spans="1:17" ht="12.75">
      <c r="A70" s="20">
        <v>53</v>
      </c>
      <c r="B70" s="26" t="s">
        <v>61</v>
      </c>
      <c r="C70" s="22">
        <f t="shared" si="0"/>
        <v>0.8416666666666667</v>
      </c>
      <c r="D70" s="21">
        <f>SUM(E70+G70+I70+K70+M70)</f>
        <v>101</v>
      </c>
      <c r="E70" s="21">
        <v>33</v>
      </c>
      <c r="F70" s="22">
        <f>E70/(E70+G70+I70+K70+M70)</f>
        <v>0.32673267326732675</v>
      </c>
      <c r="G70" s="21">
        <v>5</v>
      </c>
      <c r="H70" s="22">
        <f>G70/(E70+G70+I70+K70+M70)</f>
        <v>0.04950495049504951</v>
      </c>
      <c r="I70" s="21">
        <v>58</v>
      </c>
      <c r="J70" s="22">
        <f>I70/(E70+G70+I70+K70+M70)</f>
        <v>0.5742574257425742</v>
      </c>
      <c r="K70" s="21">
        <v>1</v>
      </c>
      <c r="L70" s="22">
        <f>K70/(E70+G70+I70+K70+M70)</f>
        <v>0.009900990099009901</v>
      </c>
      <c r="M70" s="21">
        <v>4</v>
      </c>
      <c r="N70" s="22">
        <f t="shared" si="1"/>
        <v>0.039603960396039604</v>
      </c>
      <c r="O70" s="21">
        <v>19</v>
      </c>
      <c r="P70" s="22">
        <f t="shared" si="2"/>
        <v>0.15833333333333333</v>
      </c>
      <c r="Q70" s="23">
        <f t="shared" si="3"/>
        <v>120</v>
      </c>
    </row>
    <row r="71" spans="1:17" ht="12.75">
      <c r="A71" s="23"/>
      <c r="B71" s="48" t="s">
        <v>69</v>
      </c>
      <c r="C71" s="49"/>
      <c r="D71" s="47">
        <f>SUM(D18:D70)</f>
        <v>41215</v>
      </c>
      <c r="E71" s="47">
        <f>SUM(E18:E70)</f>
        <v>20676</v>
      </c>
      <c r="F71" s="47"/>
      <c r="G71" s="47">
        <f>SUM(G18:G70)</f>
        <v>17118</v>
      </c>
      <c r="H71" s="47"/>
      <c r="I71" s="47">
        <f>SUM(I18:I70)</f>
        <v>1253</v>
      </c>
      <c r="J71" s="47"/>
      <c r="K71" s="47">
        <f>SUM(K18:K70)</f>
        <v>965</v>
      </c>
      <c r="L71" s="47"/>
      <c r="M71" s="47">
        <f>SUM(M18:M70)</f>
        <v>1203</v>
      </c>
      <c r="N71" s="47"/>
      <c r="O71" s="47">
        <f>SUM(O18:O70)</f>
        <v>15923</v>
      </c>
      <c r="P71" s="47"/>
      <c r="Q71" s="50">
        <f>SUM(Q18:Q70)</f>
        <v>57138</v>
      </c>
    </row>
    <row r="73" spans="2:3" ht="12.75">
      <c r="B73" t="s">
        <v>71</v>
      </c>
      <c r="C73" t="s">
        <v>73</v>
      </c>
    </row>
    <row r="74" spans="2:3" ht="12.75">
      <c r="B74" s="6" t="s">
        <v>72</v>
      </c>
      <c r="C74" t="s">
        <v>74</v>
      </c>
    </row>
    <row r="75" spans="2:3" ht="12.75">
      <c r="B75" s="5" t="s">
        <v>75</v>
      </c>
      <c r="C75" t="s">
        <v>76</v>
      </c>
    </row>
  </sheetData>
  <mergeCells count="18">
    <mergeCell ref="A16:A17"/>
    <mergeCell ref="O6:P6"/>
    <mergeCell ref="B16:B17"/>
    <mergeCell ref="C16:D17"/>
    <mergeCell ref="E16:N16"/>
    <mergeCell ref="O16:P17"/>
    <mergeCell ref="E17:F17"/>
    <mergeCell ref="G17:H17"/>
    <mergeCell ref="I17:J17"/>
    <mergeCell ref="K17:L17"/>
    <mergeCell ref="M17:N17"/>
    <mergeCell ref="E5:N5"/>
    <mergeCell ref="C6:D6"/>
    <mergeCell ref="E6:F6"/>
    <mergeCell ref="G6:H6"/>
    <mergeCell ref="I6:J6"/>
    <mergeCell ref="K6:L6"/>
    <mergeCell ref="M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Saudi Aramco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2007-08-11T07:04:53Z</dcterms:created>
  <dcterms:modified xsi:type="dcterms:W3CDTF">2007-08-11T14:42:04Z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